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syxh97\Desktop\Temp\"/>
    </mc:Choice>
  </mc:AlternateContent>
  <bookViews>
    <workbookView xWindow="120" yWindow="30" windowWidth="24240" windowHeight="12840"/>
  </bookViews>
  <sheets>
    <sheet name="Sheet1" sheetId="1" r:id="rId1"/>
  </sheets>
  <definedNames>
    <definedName name="Add_wind_in_star">Sheet1!$AO$5</definedName>
    <definedName name="Add_wind_in_tree">Sheet1!$AG$5</definedName>
    <definedName name="Beaufort_Description">Sheet1!$Z$19</definedName>
    <definedName name="Beaufort_value">Sheet1!$X$19</definedName>
    <definedName name="star_movement">Sheet1!$AO$6</definedName>
    <definedName name="toggle_wind">Sheet1!$AG$8</definedName>
    <definedName name="tree_movement">Sheet1!$AH$6</definedName>
    <definedName name="wind_direction">Sheet1!$AG$7</definedName>
    <definedName name="wind_tree">Sheet1!$AG$4</definedName>
    <definedName name="wind_tree_force">Sheet1!$AG$6</definedName>
  </definedNames>
  <calcPr calcId="152511"/>
</workbook>
</file>

<file path=xl/calcChain.xml><?xml version="1.0" encoding="utf-8"?>
<calcChain xmlns="http://schemas.openxmlformats.org/spreadsheetml/2006/main">
  <c r="AO6" i="1" l="1"/>
  <c r="AO8" i="1" s="1"/>
  <c r="K15" i="1"/>
  <c r="J18" i="1"/>
  <c r="P24" i="1"/>
  <c r="I24" i="1"/>
  <c r="J21" i="1"/>
  <c r="AO17" i="1" l="1"/>
  <c r="AO13" i="1"/>
  <c r="AO15" i="1"/>
  <c r="AO9" i="1"/>
  <c r="AO11" i="1"/>
  <c r="AO12" i="1"/>
  <c r="AO10" i="1"/>
  <c r="AO16" i="1"/>
  <c r="AO14" i="1"/>
  <c r="Z19" i="1"/>
  <c r="AG6" i="1"/>
  <c r="AG7" i="1"/>
  <c r="AI11" i="1"/>
  <c r="AI35" i="1"/>
  <c r="O23" i="1"/>
  <c r="M24" i="1"/>
  <c r="J23" i="1"/>
  <c r="L22" i="1"/>
  <c r="N21" i="1"/>
  <c r="K19" i="1"/>
  <c r="M19" i="1"/>
  <c r="N18" i="1"/>
  <c r="M16" i="1"/>
  <c r="L14" i="1"/>
  <c r="K25" i="1"/>
  <c r="M12" i="1"/>
  <c r="AH6" i="1" l="1"/>
  <c r="AH21" i="1" s="1"/>
  <c r="AI21" i="1" s="1"/>
  <c r="AH19" i="1" l="1"/>
  <c r="AI19" i="1" s="1"/>
  <c r="AH17" i="1"/>
  <c r="AI17" i="1" s="1"/>
  <c r="AH30" i="1"/>
  <c r="AI30" i="1" s="1"/>
  <c r="AH27" i="1"/>
  <c r="AI27" i="1" s="1"/>
  <c r="AH34" i="1"/>
  <c r="AI34" i="1" s="1"/>
  <c r="AH29" i="1"/>
  <c r="AI29" i="1" s="1"/>
  <c r="AH14" i="1"/>
  <c r="AI14" i="1" s="1"/>
  <c r="AH28" i="1"/>
  <c r="AI28" i="1" s="1"/>
  <c r="AH12" i="1"/>
  <c r="AI12" i="1" s="1"/>
  <c r="AH15" i="1"/>
  <c r="AI15" i="1" s="1"/>
  <c r="AH23" i="1"/>
  <c r="AI23" i="1" s="1"/>
  <c r="AH22" i="1"/>
  <c r="AI22" i="1" s="1"/>
  <c r="AH33" i="1"/>
  <c r="AI33" i="1" s="1"/>
  <c r="AH25" i="1"/>
  <c r="AI25" i="1" s="1"/>
  <c r="AH16" i="1"/>
  <c r="AI16" i="1" s="1"/>
  <c r="AH26" i="1"/>
  <c r="AI26" i="1" s="1"/>
  <c r="AH18" i="1"/>
  <c r="AI18" i="1" s="1"/>
  <c r="AH20" i="1"/>
  <c r="AI20" i="1" s="1"/>
  <c r="AH31" i="1"/>
  <c r="AI31" i="1" s="1"/>
  <c r="AH13" i="1"/>
  <c r="AI13" i="1" s="1"/>
  <c r="AH24" i="1"/>
  <c r="AI24" i="1" s="1"/>
  <c r="AH32" i="1"/>
  <c r="AI32" i="1" s="1"/>
</calcChain>
</file>

<file path=xl/sharedStrings.xml><?xml version="1.0" encoding="utf-8"?>
<sst xmlns="http://schemas.openxmlformats.org/spreadsheetml/2006/main" count="26" uniqueCount="25">
  <si>
    <t>Calm</t>
  </si>
  <si>
    <t>Light Air</t>
  </si>
  <si>
    <t>Light Breeze</t>
  </si>
  <si>
    <t>Gentle Breeze</t>
  </si>
  <si>
    <t>Moderate Breeze</t>
  </si>
  <si>
    <t>Fresh Breeze</t>
  </si>
  <si>
    <t>Strong Breeze</t>
  </si>
  <si>
    <t>High Wind</t>
  </si>
  <si>
    <t>Gale</t>
  </si>
  <si>
    <t>Strong Gale</t>
  </si>
  <si>
    <t>Storm</t>
  </si>
  <si>
    <t>Violent Storm</t>
  </si>
  <si>
    <t>Hurricane</t>
  </si>
  <si>
    <t>Wind Parameters</t>
  </si>
  <si>
    <t>Beaufort scale:</t>
  </si>
  <si>
    <t>Beaufort</t>
  </si>
  <si>
    <t>Description</t>
  </si>
  <si>
    <t>Macros enabled?</t>
  </si>
  <si>
    <t>Click to start and stop the animation</t>
  </si>
  <si>
    <t>Macros disabled?</t>
  </si>
  <si>
    <t>Hit the spin button to animate the Cintellis Christmas tree</t>
  </si>
  <si>
    <t>info@cintellis.com</t>
  </si>
  <si>
    <t>http://www.cintellis.com</t>
  </si>
  <si>
    <t>Follow us:</t>
  </si>
  <si>
    <r>
      <t xml:space="preserve">Visit the </t>
    </r>
    <r>
      <rPr>
        <u/>
        <sz val="11"/>
        <color theme="3" tint="0.39997558519241921"/>
        <rFont val="Calibri"/>
        <family val="2"/>
      </rPr>
      <t>Cintellis University website</t>
    </r>
    <r>
      <rPr>
        <sz val="11"/>
        <rFont val="Calibri"/>
        <family val="2"/>
      </rPr>
      <t xml:space="preserve"> to learn about the techniques used in this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</si>
</sst>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ahoma"/>
      <family val="2"/>
    </font>
    <font>
      <b/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11"/>
      <color rgb="FF17AD03"/>
      <name val="Calibri"/>
      <family val="2"/>
      <scheme val="minor"/>
    </font>
    <font>
      <sz val="11"/>
      <name val="Calibri"/>
      <family val="2"/>
    </font>
    <font>
      <u/>
      <sz val="11"/>
      <color theme="3" tint="0.3999755851924192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4" borderId="0" xfId="0" applyFill="1" applyBorder="1"/>
    <xf numFmtId="0" fontId="0" fillId="4" borderId="0" xfId="0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0" fillId="2" borderId="0" xfId="0" applyFill="1" applyBorder="1" applyAlignment="1">
      <alignment horizontal="left"/>
    </xf>
    <xf numFmtId="0" fontId="5" fillId="2" borderId="0" xfId="1" applyFill="1" applyBorder="1" applyAlignment="1" applyProtection="1"/>
    <xf numFmtId="0" fontId="10" fillId="4" borderId="0" xfId="0" applyFont="1" applyFill="1" applyBorder="1" applyAlignment="1">
      <alignment horizontal="left"/>
    </xf>
    <xf numFmtId="0" fontId="7" fillId="4" borderId="0" xfId="0" applyFont="1" applyFill="1" applyBorder="1"/>
    <xf numFmtId="0" fontId="0" fillId="2" borderId="0" xfId="0" applyFill="1" applyBorder="1" applyAlignment="1">
      <alignment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vertical="center" wrapText="1"/>
    </xf>
    <xf numFmtId="0" fontId="6" fillId="0" borderId="0" xfId="0" applyFont="1" applyBorder="1"/>
    <xf numFmtId="0" fontId="0" fillId="0" borderId="7" xfId="0" applyBorder="1"/>
    <xf numFmtId="0" fontId="1" fillId="2" borderId="7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1" fillId="2" borderId="0" xfId="0" applyFont="1" applyFill="1" applyBorder="1" applyAlignment="1">
      <alignment horizontal="right" vertical="center"/>
    </xf>
    <xf numFmtId="0" fontId="0" fillId="2" borderId="3" xfId="0" applyFill="1" applyBorder="1"/>
    <xf numFmtId="0" fontId="1" fillId="2" borderId="0" xfId="0" applyFont="1" applyFill="1"/>
    <xf numFmtId="164" fontId="1" fillId="2" borderId="0" xfId="0" applyNumberFormat="1" applyFont="1" applyFill="1"/>
    <xf numFmtId="0" fontId="1" fillId="0" borderId="0" xfId="0" applyFont="1"/>
    <xf numFmtId="0" fontId="1" fillId="0" borderId="0" xfId="0" applyFont="1" applyBorder="1"/>
    <xf numFmtId="0" fontId="8" fillId="5" borderId="0" xfId="0" applyFont="1" applyFill="1" applyBorder="1" applyAlignment="1">
      <alignment horizontal="center" vertical="center"/>
    </xf>
    <xf numFmtId="0" fontId="11" fillId="2" borderId="0" xfId="1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4" borderId="0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3300"/>
        </patternFill>
      </fill>
    </dxf>
    <dxf>
      <fill>
        <patternFill>
          <bgColor rgb="FFE85C0E"/>
        </patternFill>
      </fill>
    </dxf>
    <dxf>
      <fill>
        <patternFill>
          <bgColor rgb="FFF68426"/>
        </patternFill>
      </fill>
    </dxf>
    <dxf>
      <fill>
        <patternFill>
          <bgColor rgb="FFE1D31F"/>
        </patternFill>
      </fill>
    </dxf>
    <dxf>
      <fill>
        <patternFill>
          <bgColor rgb="FFF4EE00"/>
        </patternFill>
      </fill>
    </dxf>
    <dxf>
      <fill>
        <patternFill>
          <bgColor rgb="FFA2A212"/>
        </patternFill>
      </fill>
    </dxf>
    <dxf>
      <fill>
        <patternFill>
          <bgColor rgb="FF769D13"/>
        </patternFill>
      </fill>
    </dxf>
    <dxf>
      <fill>
        <patternFill>
          <bgColor rgb="FF429A16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17AD03"/>
      <color rgb="FFF68426"/>
      <color rgb="FFA2A212"/>
      <color rgb="FFF4EE00"/>
      <color rgb="FFBAF96D"/>
      <color rgb="FF769D13"/>
      <color rgb="FF429A16"/>
      <color rgb="FFFFFF66"/>
      <color rgb="FFE1D31F"/>
      <color rgb="FFE85C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tx>
            <c:strRef>
              <c:f>Sheet1!$AO$8</c:f>
              <c:strCache>
                <c:ptCount val="1"/>
                <c:pt idx="0">
                  <c:v>3,960366345</c:v>
                </c:pt>
              </c:strCache>
            </c:strRef>
          </c:tx>
          <c:spPr>
            <a:solidFill>
              <a:srgbClr val="FDDF2B"/>
            </a:solidFill>
            <a:ln w="12700">
              <a:solidFill>
                <a:schemeClr val="accent1"/>
              </a:solidFill>
            </a:ln>
            <a:scene3d>
              <a:camera prst="orthographicFront"/>
              <a:lightRig rig="threePt" dir="t"/>
            </a:scene3d>
            <a:sp3d prstMaterial="matte">
              <a:bevelT w="165100" prst="coolSlant"/>
            </a:sp3d>
          </c:spPr>
          <c:val>
            <c:numRef>
              <c:f>Sheet1!$AO$8:$AO$17</c:f>
              <c:numCache>
                <c:formatCode>General</c:formatCode>
                <c:ptCount val="10"/>
                <c:pt idx="0">
                  <c:v>3.960366345043437</c:v>
                </c:pt>
                <c:pt idx="1">
                  <c:v>1.5841465380173747</c:v>
                </c:pt>
                <c:pt idx="2">
                  <c:v>3.960366345043437</c:v>
                </c:pt>
                <c:pt idx="3">
                  <c:v>1.5841465380173747</c:v>
                </c:pt>
                <c:pt idx="4">
                  <c:v>3.960366345043437</c:v>
                </c:pt>
                <c:pt idx="5">
                  <c:v>1.5841465380173747</c:v>
                </c:pt>
                <c:pt idx="6">
                  <c:v>3.960366345043437</c:v>
                </c:pt>
                <c:pt idx="7">
                  <c:v>1.5841465380173747</c:v>
                </c:pt>
                <c:pt idx="8">
                  <c:v>3.960366345043437</c:v>
                </c:pt>
                <c:pt idx="9">
                  <c:v>1.5841465380173747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B8-425E-A43C-A9A33D5C35D1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448912"/>
        <c:axId val="392612128"/>
      </c:radarChart>
      <c:catAx>
        <c:axId val="3914489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92612128"/>
        <c:crosses val="autoZero"/>
        <c:auto val="1"/>
        <c:lblAlgn val="ctr"/>
        <c:lblOffset val="100"/>
        <c:noMultiLvlLbl val="0"/>
      </c:catAx>
      <c:valAx>
        <c:axId val="392612128"/>
        <c:scaling>
          <c:orientation val="minMax"/>
          <c:max val="5"/>
          <c:min val="0"/>
        </c:scaling>
        <c:delete val="1"/>
        <c:axPos val="l"/>
        <c:numFmt formatCode="General" sourceLinked="1"/>
        <c:majorTickMark val="out"/>
        <c:minorTickMark val="none"/>
        <c:tickLblPos val="none"/>
        <c:crossAx val="391448912"/>
        <c:crosses val="autoZero"/>
        <c:crossBetween val="between"/>
        <c:majorUnit val="5"/>
        <c:minorUnit val="1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accent3">
                    <a:lumMod val="50000"/>
                  </a:schemeClr>
                </a:solidFill>
                <a:latin typeface="Andalus" pitchFamily="18" charset="-78"/>
                <a:cs typeface="Andalus" pitchFamily="18" charset="-78"/>
              </a:defRPr>
            </a:pPr>
            <a:r>
              <a:rPr lang="nl-BE" sz="1600">
                <a:solidFill>
                  <a:schemeClr val="accent3">
                    <a:lumMod val="50000"/>
                  </a:schemeClr>
                </a:solidFill>
                <a:latin typeface="Andalus" pitchFamily="18" charset="-78"/>
                <a:cs typeface="Andalus" pitchFamily="18" charset="-78"/>
              </a:rPr>
              <a:t>Cintellis wishes you</a:t>
            </a:r>
            <a:r>
              <a:rPr lang="nl-BE" sz="1600" baseline="0">
                <a:solidFill>
                  <a:schemeClr val="accent3">
                    <a:lumMod val="50000"/>
                  </a:schemeClr>
                </a:solidFill>
                <a:latin typeface="Andalus" pitchFamily="18" charset="-78"/>
                <a:cs typeface="Andalus" pitchFamily="18" charset="-78"/>
              </a:rPr>
              <a:t> a Merry Christmas and a Happy New Year!</a:t>
            </a:r>
            <a:endParaRPr lang="nl-BE" sz="1600">
              <a:solidFill>
                <a:schemeClr val="accent3">
                  <a:lumMod val="50000"/>
                </a:schemeClr>
              </a:solidFill>
              <a:latin typeface="Andalus" pitchFamily="18" charset="-78"/>
              <a:cs typeface="Andalus" pitchFamily="18" charset="-78"/>
            </a:endParaRPr>
          </a:p>
        </c:rich>
      </c:tx>
      <c:layout>
        <c:manualLayout>
          <c:xMode val="edge"/>
          <c:yMode val="edge"/>
          <c:x val="9.3967677657272111E-2"/>
          <c:y val="7.619047619047627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7915692795584898E-2"/>
          <c:y val="0.16191999275952626"/>
          <c:w val="0.77977894290921512"/>
          <c:h val="0.7763383111593825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Sheet1!$AH$10:$AH$35</c:f>
              <c:numCache>
                <c:formatCode>0.0000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25.043882998891082</c:v>
                </c:pt>
                <c:pt idx="3">
                  <c:v>22.029255332594055</c:v>
                </c:pt>
                <c:pt idx="4">
                  <c:v>18.021941499445539</c:v>
                </c:pt>
                <c:pt idx="5">
                  <c:v>19.017553199556431</c:v>
                </c:pt>
                <c:pt idx="6">
                  <c:v>16.014627666297027</c:v>
                </c:pt>
                <c:pt idx="7">
                  <c:v>19.012537999683165</c:v>
                </c:pt>
                <c:pt idx="8">
                  <c:v>17.01097074972277</c:v>
                </c:pt>
                <c:pt idx="9">
                  <c:v>14.009751777531351</c:v>
                </c:pt>
                <c:pt idx="10">
                  <c:v>15.008776599778216</c:v>
                </c:pt>
                <c:pt idx="11">
                  <c:v>12.007978727071105</c:v>
                </c:pt>
                <c:pt idx="12">
                  <c:v>13.007313833148514</c:v>
                </c:pt>
                <c:pt idx="13">
                  <c:v>11.006751230598628</c:v>
                </c:pt>
                <c:pt idx="14">
                  <c:v>10.006268999841582</c:v>
                </c:pt>
                <c:pt idx="15">
                  <c:v>11.00585106651881</c:v>
                </c:pt>
                <c:pt idx="16">
                  <c:v>8.0054853748613848</c:v>
                </c:pt>
                <c:pt idx="17">
                  <c:v>9.005162705751891</c:v>
                </c:pt>
                <c:pt idx="18">
                  <c:v>6.0048758887656755</c:v>
                </c:pt>
                <c:pt idx="19">
                  <c:v>7.0046192630411666</c:v>
                </c:pt>
                <c:pt idx="20">
                  <c:v>4.0043882998891078</c:v>
                </c:pt>
                <c:pt idx="21">
                  <c:v>5.0041793332277216</c:v>
                </c:pt>
                <c:pt idx="22">
                  <c:v>2.0039893635355526</c:v>
                </c:pt>
                <c:pt idx="23">
                  <c:v>3.0038159129470503</c:v>
                </c:pt>
                <c:pt idx="24">
                  <c:v>1.0036569165742566</c:v>
                </c:pt>
                <c:pt idx="25">
                  <c:v>0</c:v>
                </c:pt>
              </c:numCache>
            </c:numRef>
          </c:xVal>
          <c:yVal>
            <c:numRef>
              <c:f>Sheet1!$AG$10:$AG$35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3A6-46EC-957C-3D4B212238A3}"/>
            </c:ext>
          </c:extLst>
        </c:ser>
        <c:ser>
          <c:idx val="1"/>
          <c:order val="1"/>
          <c:marker>
            <c:symbol val="none"/>
          </c:marker>
          <c:xVal>
            <c:numRef>
              <c:f>Sheet1!$AI$10:$AI$35</c:f>
              <c:numCache>
                <c:formatCode>0.0000</c:formatCode>
                <c:ptCount val="26"/>
                <c:pt idx="0">
                  <c:v>-1</c:v>
                </c:pt>
                <c:pt idx="1">
                  <c:v>-1</c:v>
                </c:pt>
                <c:pt idx="2">
                  <c:v>-25.043882998891082</c:v>
                </c:pt>
                <c:pt idx="3">
                  <c:v>-22.029255332594055</c:v>
                </c:pt>
                <c:pt idx="4">
                  <c:v>-18.021941499445539</c:v>
                </c:pt>
                <c:pt idx="5">
                  <c:v>-19.017553199556431</c:v>
                </c:pt>
                <c:pt idx="6">
                  <c:v>-16.014627666297027</c:v>
                </c:pt>
                <c:pt idx="7">
                  <c:v>-19.012537999683165</c:v>
                </c:pt>
                <c:pt idx="8">
                  <c:v>-17.01097074972277</c:v>
                </c:pt>
                <c:pt idx="9">
                  <c:v>-14.009751777531351</c:v>
                </c:pt>
                <c:pt idx="10">
                  <c:v>-15.008776599778216</c:v>
                </c:pt>
                <c:pt idx="11">
                  <c:v>-12.007978727071105</c:v>
                </c:pt>
                <c:pt idx="12">
                  <c:v>-13.007313833148514</c:v>
                </c:pt>
                <c:pt idx="13">
                  <c:v>-11.006751230598628</c:v>
                </c:pt>
                <c:pt idx="14">
                  <c:v>-10.006268999841582</c:v>
                </c:pt>
                <c:pt idx="15">
                  <c:v>-11.00585106651881</c:v>
                </c:pt>
                <c:pt idx="16">
                  <c:v>-8.0054853748613848</c:v>
                </c:pt>
                <c:pt idx="17">
                  <c:v>-9.005162705751891</c:v>
                </c:pt>
                <c:pt idx="18">
                  <c:v>-6.0048758887656755</c:v>
                </c:pt>
                <c:pt idx="19">
                  <c:v>-7.0046192630411666</c:v>
                </c:pt>
                <c:pt idx="20">
                  <c:v>-4.0043882998891078</c:v>
                </c:pt>
                <c:pt idx="21">
                  <c:v>-5.0041793332277216</c:v>
                </c:pt>
                <c:pt idx="22">
                  <c:v>-2.0039893635355526</c:v>
                </c:pt>
                <c:pt idx="23">
                  <c:v>-3.0038159129470503</c:v>
                </c:pt>
                <c:pt idx="24">
                  <c:v>-1.0036569165742566</c:v>
                </c:pt>
                <c:pt idx="25">
                  <c:v>0</c:v>
                </c:pt>
              </c:numCache>
            </c:numRef>
          </c:xVal>
          <c:yVal>
            <c:numRef>
              <c:f>Sheet1!$AG$10:$AG$35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3A6-46EC-957C-3D4B21223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613696"/>
        <c:axId val="395126400"/>
      </c:scatterChart>
      <c:valAx>
        <c:axId val="392613696"/>
        <c:scaling>
          <c:orientation val="minMax"/>
          <c:max val="30"/>
          <c:min val="-30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/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95126400"/>
        <c:crosses val="autoZero"/>
        <c:crossBetween val="midCat"/>
        <c:majorUnit val="10"/>
        <c:minorUnit val="2"/>
      </c:valAx>
      <c:valAx>
        <c:axId val="395126400"/>
        <c:scaling>
          <c:orientation val="minMax"/>
          <c:max val="3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392613696"/>
        <c:crosses val="autoZero"/>
        <c:crossBetween val="midCat"/>
        <c:majorUnit val="5"/>
        <c:minorUnit val="1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CheckBox" checked="Checked" fmlaLink="Add_wind_in_tree" lockText="1" noThreeD="1"/>
</file>

<file path=xl/ctrlProps/ctrlProp2.xml><?xml version="1.0" encoding="utf-8"?>
<formControlPr xmlns="http://schemas.microsoft.com/office/spreadsheetml/2009/9/main" objectType="Scroll" dx="16" fmlaLink="Beaufort_value" horiz="1" max="12" val="7"/>
</file>

<file path=xl/ctrlProps/ctrlProp3.xml><?xml version="1.0" encoding="utf-8"?>
<formControlPr xmlns="http://schemas.microsoft.com/office/spreadsheetml/2009/9/main" objectType="Spin" dx="16" fmlaLink="toggle_wind" max="30000" page="10" val="15283"/>
</file>

<file path=xl/ctrlProps/ctrlProp4.xml><?xml version="1.0" encoding="utf-8"?>
<formControlPr xmlns="http://schemas.microsoft.com/office/spreadsheetml/2009/9/main" objectType="CheckBox" checked="Checked" fmlaLink="Add_wind_in_star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intellis.com/University/Cintellis_University.aspx" TargetMode="External"/><Relationship Id="rId13" Type="http://schemas.openxmlformats.org/officeDocument/2006/relationships/image" Target="../media/image7.jpeg"/><Relationship Id="rId3" Type="http://schemas.openxmlformats.org/officeDocument/2006/relationships/chart" Target="../charts/chart1.xml"/><Relationship Id="rId7" Type="http://schemas.openxmlformats.org/officeDocument/2006/relationships/image" Target="../media/image4.png"/><Relationship Id="rId12" Type="http://schemas.openxmlformats.org/officeDocument/2006/relationships/hyperlink" Target="https://www.linkedin.com/company/cintellis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image" Target="../media/image6.png"/><Relationship Id="rId5" Type="http://schemas.openxmlformats.org/officeDocument/2006/relationships/hyperlink" Target="http://www.cintellis.com" TargetMode="External"/><Relationship Id="rId15" Type="http://schemas.openxmlformats.org/officeDocument/2006/relationships/image" Target="../media/image8.png"/><Relationship Id="rId10" Type="http://schemas.openxmlformats.org/officeDocument/2006/relationships/hyperlink" Target="https://plus.google.com/+Cintellis" TargetMode="External"/><Relationship Id="rId4" Type="http://schemas.openxmlformats.org/officeDocument/2006/relationships/chart" Target="../charts/chart2.xml"/><Relationship Id="rId9" Type="http://schemas.openxmlformats.org/officeDocument/2006/relationships/image" Target="../media/image5.png"/><Relationship Id="rId14" Type="http://schemas.openxmlformats.org/officeDocument/2006/relationships/hyperlink" Target="https://twitter.com/cintelli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26</xdr:row>
      <xdr:rowOff>9525</xdr:rowOff>
    </xdr:from>
    <xdr:to>
      <xdr:col>10</xdr:col>
      <xdr:colOff>253773</xdr:colOff>
      <xdr:row>27</xdr:row>
      <xdr:rowOff>160431</xdr:rowOff>
    </xdr:to>
    <xdr:pic>
      <xdr:nvPicPr>
        <xdr:cNvPr id="16" name="Picture 15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19450" y="4962525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304801</xdr:colOff>
      <xdr:row>5</xdr:row>
      <xdr:rowOff>161925</xdr:rowOff>
    </xdr:from>
    <xdr:to>
      <xdr:col>18</xdr:col>
      <xdr:colOff>114301</xdr:colOff>
      <xdr:row>6</xdr:row>
      <xdr:rowOff>138766</xdr:rowOff>
    </xdr:to>
    <xdr:pic>
      <xdr:nvPicPr>
        <xdr:cNvPr id="39" name="Picture 38" descr="Sno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81701" y="1114425"/>
          <a:ext cx="152400" cy="167341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47626</xdr:colOff>
      <xdr:row>27</xdr:row>
      <xdr:rowOff>47625</xdr:rowOff>
    </xdr:from>
    <xdr:to>
      <xdr:col>16</xdr:col>
      <xdr:colOff>200026</xdr:colOff>
      <xdr:row>28</xdr:row>
      <xdr:rowOff>24466</xdr:rowOff>
    </xdr:to>
    <xdr:pic>
      <xdr:nvPicPr>
        <xdr:cNvPr id="38" name="Picture 37" descr="Sno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81626" y="5191125"/>
          <a:ext cx="152400" cy="167341"/>
        </a:xfrm>
        <a:prstGeom prst="rect">
          <a:avLst/>
        </a:prstGeom>
      </xdr:spPr>
    </xdr:pic>
    <xdr:clientData/>
  </xdr:twoCellAnchor>
  <xdr:twoCellAnchor editAs="oneCell">
    <xdr:from>
      <xdr:col>11</xdr:col>
      <xdr:colOff>9526</xdr:colOff>
      <xdr:row>17</xdr:row>
      <xdr:rowOff>123825</xdr:rowOff>
    </xdr:from>
    <xdr:to>
      <xdr:col>11</xdr:col>
      <xdr:colOff>161926</xdr:colOff>
      <xdr:row>18</xdr:row>
      <xdr:rowOff>100666</xdr:rowOff>
    </xdr:to>
    <xdr:pic>
      <xdr:nvPicPr>
        <xdr:cNvPr id="37" name="Picture 36" descr="Sno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6" y="3362325"/>
          <a:ext cx="152400" cy="167341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257176</xdr:colOff>
      <xdr:row>16</xdr:row>
      <xdr:rowOff>19050</xdr:rowOff>
    </xdr:from>
    <xdr:to>
      <xdr:col>7</xdr:col>
      <xdr:colOff>66676</xdr:colOff>
      <xdr:row>16</xdr:row>
      <xdr:rowOff>186391</xdr:rowOff>
    </xdr:to>
    <xdr:pic>
      <xdr:nvPicPr>
        <xdr:cNvPr id="36" name="Picture 35" descr="Sno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62176" y="3067050"/>
          <a:ext cx="152400" cy="167341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285751</xdr:colOff>
      <xdr:row>9</xdr:row>
      <xdr:rowOff>9525</xdr:rowOff>
    </xdr:from>
    <xdr:to>
      <xdr:col>15</xdr:col>
      <xdr:colOff>95251</xdr:colOff>
      <xdr:row>9</xdr:row>
      <xdr:rowOff>176866</xdr:rowOff>
    </xdr:to>
    <xdr:pic>
      <xdr:nvPicPr>
        <xdr:cNvPr id="34" name="Picture 33" descr="Sno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33951" y="1724025"/>
          <a:ext cx="152400" cy="167341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314326</xdr:colOff>
      <xdr:row>6</xdr:row>
      <xdr:rowOff>19050</xdr:rowOff>
    </xdr:from>
    <xdr:to>
      <xdr:col>13</xdr:col>
      <xdr:colOff>123826</xdr:colOff>
      <xdr:row>6</xdr:row>
      <xdr:rowOff>186391</xdr:rowOff>
    </xdr:to>
    <xdr:pic>
      <xdr:nvPicPr>
        <xdr:cNvPr id="33" name="Picture 32" descr="Sno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76726" y="1162050"/>
          <a:ext cx="152400" cy="167341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10</xdr:row>
      <xdr:rowOff>66675</xdr:rowOff>
    </xdr:from>
    <xdr:to>
      <xdr:col>10</xdr:col>
      <xdr:colOff>66676</xdr:colOff>
      <xdr:row>11</xdr:row>
      <xdr:rowOff>43516</xdr:rowOff>
    </xdr:to>
    <xdr:pic>
      <xdr:nvPicPr>
        <xdr:cNvPr id="32" name="Picture 31" descr="Sno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90876" y="1971675"/>
          <a:ext cx="152400" cy="167341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23</xdr:row>
      <xdr:rowOff>142875</xdr:rowOff>
    </xdr:from>
    <xdr:to>
      <xdr:col>11</xdr:col>
      <xdr:colOff>224688</xdr:colOff>
      <xdr:row>25</xdr:row>
      <xdr:rowOff>19050</xdr:rowOff>
    </xdr:to>
    <xdr:pic>
      <xdr:nvPicPr>
        <xdr:cNvPr id="31" name="Picture 30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09975" y="4524375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234213</xdr:colOff>
      <xdr:row>14</xdr:row>
      <xdr:rowOff>66675</xdr:rowOff>
    </xdr:to>
    <xdr:pic>
      <xdr:nvPicPr>
        <xdr:cNvPr id="30" name="Picture 29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2400" y="2476500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314325</xdr:colOff>
      <xdr:row>24</xdr:row>
      <xdr:rowOff>171450</xdr:rowOff>
    </xdr:from>
    <xdr:to>
      <xdr:col>18</xdr:col>
      <xdr:colOff>205638</xdr:colOff>
      <xdr:row>26</xdr:row>
      <xdr:rowOff>47625</xdr:rowOff>
    </xdr:to>
    <xdr:pic>
      <xdr:nvPicPr>
        <xdr:cNvPr id="29" name="Picture 28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91225" y="4743450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16</xdr:row>
      <xdr:rowOff>171450</xdr:rowOff>
    </xdr:from>
    <xdr:to>
      <xdr:col>17</xdr:col>
      <xdr:colOff>253263</xdr:colOff>
      <xdr:row>18</xdr:row>
      <xdr:rowOff>47625</xdr:rowOff>
    </xdr:to>
    <xdr:pic>
      <xdr:nvPicPr>
        <xdr:cNvPr id="27" name="Picture 26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95950" y="3219450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21</xdr:row>
      <xdr:rowOff>19050</xdr:rowOff>
    </xdr:from>
    <xdr:to>
      <xdr:col>12</xdr:col>
      <xdr:colOff>272313</xdr:colOff>
      <xdr:row>22</xdr:row>
      <xdr:rowOff>85725</xdr:rowOff>
    </xdr:to>
    <xdr:pic>
      <xdr:nvPicPr>
        <xdr:cNvPr id="28" name="Picture 27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0" y="4019550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17</xdr:row>
      <xdr:rowOff>142875</xdr:rowOff>
    </xdr:from>
    <xdr:to>
      <xdr:col>8</xdr:col>
      <xdr:colOff>338988</xdr:colOff>
      <xdr:row>19</xdr:row>
      <xdr:rowOff>19050</xdr:rowOff>
    </xdr:to>
    <xdr:pic>
      <xdr:nvPicPr>
        <xdr:cNvPr id="26" name="Picture 25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95575" y="3381375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12</xdr:row>
      <xdr:rowOff>95250</xdr:rowOff>
    </xdr:from>
    <xdr:to>
      <xdr:col>8</xdr:col>
      <xdr:colOff>62763</xdr:colOff>
      <xdr:row>13</xdr:row>
      <xdr:rowOff>161925</xdr:rowOff>
    </xdr:to>
    <xdr:pic>
      <xdr:nvPicPr>
        <xdr:cNvPr id="25" name="Picture 24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2381250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5</xdr:row>
      <xdr:rowOff>180975</xdr:rowOff>
    </xdr:from>
    <xdr:to>
      <xdr:col>7</xdr:col>
      <xdr:colOff>338988</xdr:colOff>
      <xdr:row>7</xdr:row>
      <xdr:rowOff>57150</xdr:rowOff>
    </xdr:to>
    <xdr:pic>
      <xdr:nvPicPr>
        <xdr:cNvPr id="24" name="Picture 23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2675" y="1133475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19</xdr:row>
      <xdr:rowOff>28575</xdr:rowOff>
    </xdr:from>
    <xdr:to>
      <xdr:col>19</xdr:col>
      <xdr:colOff>15648</xdr:colOff>
      <xdr:row>20</xdr:row>
      <xdr:rowOff>179481</xdr:rowOff>
    </xdr:to>
    <xdr:pic>
      <xdr:nvPicPr>
        <xdr:cNvPr id="23" name="Picture 22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7425" y="3648075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5</xdr:row>
      <xdr:rowOff>142875</xdr:rowOff>
    </xdr:from>
    <xdr:to>
      <xdr:col>16</xdr:col>
      <xdr:colOff>101373</xdr:colOff>
      <xdr:row>7</xdr:row>
      <xdr:rowOff>103281</xdr:rowOff>
    </xdr:to>
    <xdr:pic>
      <xdr:nvPicPr>
        <xdr:cNvPr id="22" name="Picture 21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24450" y="1095375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10</xdr:row>
      <xdr:rowOff>0</xdr:rowOff>
    </xdr:from>
    <xdr:to>
      <xdr:col>17</xdr:col>
      <xdr:colOff>291873</xdr:colOff>
      <xdr:row>11</xdr:row>
      <xdr:rowOff>150906</xdr:rowOff>
    </xdr:to>
    <xdr:pic>
      <xdr:nvPicPr>
        <xdr:cNvPr id="21" name="Picture 20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1905000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13</xdr:row>
      <xdr:rowOff>142875</xdr:rowOff>
    </xdr:from>
    <xdr:to>
      <xdr:col>15</xdr:col>
      <xdr:colOff>320448</xdr:colOff>
      <xdr:row>15</xdr:row>
      <xdr:rowOff>103281</xdr:rowOff>
    </xdr:to>
    <xdr:pic>
      <xdr:nvPicPr>
        <xdr:cNvPr id="20" name="Picture 19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00625" y="2619375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17</xdr:row>
      <xdr:rowOff>47625</xdr:rowOff>
    </xdr:from>
    <xdr:to>
      <xdr:col>15</xdr:col>
      <xdr:colOff>158523</xdr:colOff>
      <xdr:row>19</xdr:row>
      <xdr:rowOff>8031</xdr:rowOff>
    </xdr:to>
    <xdr:pic>
      <xdr:nvPicPr>
        <xdr:cNvPr id="19" name="Picture 18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8700" y="3286125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20</xdr:row>
      <xdr:rowOff>171450</xdr:rowOff>
    </xdr:from>
    <xdr:to>
      <xdr:col>16</xdr:col>
      <xdr:colOff>244248</xdr:colOff>
      <xdr:row>22</xdr:row>
      <xdr:rowOff>131856</xdr:rowOff>
    </xdr:to>
    <xdr:pic>
      <xdr:nvPicPr>
        <xdr:cNvPr id="18" name="Picture 17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67325" y="3981450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24</xdr:row>
      <xdr:rowOff>38100</xdr:rowOff>
    </xdr:from>
    <xdr:to>
      <xdr:col>15</xdr:col>
      <xdr:colOff>44223</xdr:colOff>
      <xdr:row>25</xdr:row>
      <xdr:rowOff>189006</xdr:rowOff>
    </xdr:to>
    <xdr:pic>
      <xdr:nvPicPr>
        <xdr:cNvPr id="17" name="Picture 16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24400" y="4610100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23</xdr:row>
      <xdr:rowOff>38100</xdr:rowOff>
    </xdr:from>
    <xdr:to>
      <xdr:col>7</xdr:col>
      <xdr:colOff>291873</xdr:colOff>
      <xdr:row>24</xdr:row>
      <xdr:rowOff>189006</xdr:rowOff>
    </xdr:to>
    <xdr:pic>
      <xdr:nvPicPr>
        <xdr:cNvPr id="15" name="Picture 14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28850" y="4419600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19</xdr:row>
      <xdr:rowOff>28575</xdr:rowOff>
    </xdr:from>
    <xdr:to>
      <xdr:col>7</xdr:col>
      <xdr:colOff>82323</xdr:colOff>
      <xdr:row>20</xdr:row>
      <xdr:rowOff>179481</xdr:rowOff>
    </xdr:to>
    <xdr:pic>
      <xdr:nvPicPr>
        <xdr:cNvPr id="14" name="Picture 13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9300" y="3648075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14</xdr:row>
      <xdr:rowOff>0</xdr:rowOff>
    </xdr:from>
    <xdr:to>
      <xdr:col>10</xdr:col>
      <xdr:colOff>34698</xdr:colOff>
      <xdr:row>15</xdr:row>
      <xdr:rowOff>150906</xdr:rowOff>
    </xdr:to>
    <xdr:pic>
      <xdr:nvPicPr>
        <xdr:cNvPr id="12" name="Picture 11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00375" y="2667000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9</xdr:row>
      <xdr:rowOff>95250</xdr:rowOff>
    </xdr:from>
    <xdr:to>
      <xdr:col>7</xdr:col>
      <xdr:colOff>148998</xdr:colOff>
      <xdr:row>11</xdr:row>
      <xdr:rowOff>55656</xdr:rowOff>
    </xdr:to>
    <xdr:pic>
      <xdr:nvPicPr>
        <xdr:cNvPr id="11" name="Picture 10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5975" y="1809750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6</xdr:row>
      <xdr:rowOff>133350</xdr:rowOff>
    </xdr:from>
    <xdr:to>
      <xdr:col>10</xdr:col>
      <xdr:colOff>101373</xdr:colOff>
      <xdr:row>8</xdr:row>
      <xdr:rowOff>93756</xdr:rowOff>
    </xdr:to>
    <xdr:pic>
      <xdr:nvPicPr>
        <xdr:cNvPr id="10" name="Picture 9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7050" y="1276350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10</xdr:row>
      <xdr:rowOff>104775</xdr:rowOff>
    </xdr:from>
    <xdr:to>
      <xdr:col>14</xdr:col>
      <xdr:colOff>44223</xdr:colOff>
      <xdr:row>12</xdr:row>
      <xdr:rowOff>65181</xdr:rowOff>
    </xdr:to>
    <xdr:pic>
      <xdr:nvPicPr>
        <xdr:cNvPr id="9" name="Picture 8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0" y="2009775"/>
          <a:ext cx="310923" cy="341406"/>
        </a:xfrm>
        <a:prstGeom prst="rect">
          <a:avLst/>
        </a:prstGeom>
      </xdr:spPr>
    </xdr:pic>
    <xdr:clientData/>
  </xdr:twoCellAnchor>
  <xdr:twoCellAnchor>
    <xdr:from>
      <xdr:col>9</xdr:col>
      <xdr:colOff>276225</xdr:colOff>
      <xdr:row>5</xdr:row>
      <xdr:rowOff>9524</xdr:rowOff>
    </xdr:from>
    <xdr:to>
      <xdr:col>13</xdr:col>
      <xdr:colOff>142875</xdr:colOff>
      <xdr:row>10</xdr:row>
      <xdr:rowOff>0</xdr:rowOff>
    </xdr:to>
    <xdr:graphicFrame macro="">
      <xdr:nvGraphicFramePr>
        <xdr:cNvPr id="5" name="Star_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57148</xdr:colOff>
      <xdr:row>0</xdr:row>
      <xdr:rowOff>133350</xdr:rowOff>
    </xdr:from>
    <xdr:to>
      <xdr:col>18</xdr:col>
      <xdr:colOff>304800</xdr:colOff>
      <xdr:row>26</xdr:row>
      <xdr:rowOff>180975</xdr:rowOff>
    </xdr:to>
    <xdr:graphicFrame macro="">
      <xdr:nvGraphicFramePr>
        <xdr:cNvPr id="4" name="Tree_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228601</xdr:colOff>
      <xdr:row>0</xdr:row>
      <xdr:rowOff>85725</xdr:rowOff>
    </xdr:from>
    <xdr:to>
      <xdr:col>3</xdr:col>
      <xdr:colOff>253793</xdr:colOff>
      <xdr:row>6</xdr:row>
      <xdr:rowOff>95250</xdr:rowOff>
    </xdr:to>
    <xdr:pic>
      <xdr:nvPicPr>
        <xdr:cNvPr id="3" name="Picture 2" descr="Cintellis_Logo_75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2426" y="85725"/>
          <a:ext cx="1244392" cy="1152525"/>
        </a:xfrm>
        <a:prstGeom prst="rect">
          <a:avLst/>
        </a:prstGeom>
      </xdr:spPr>
    </xdr:pic>
    <xdr:clientData/>
  </xdr:twoCellAnchor>
  <xdr:twoCellAnchor editAs="absolute">
    <xdr:from>
      <xdr:col>23</xdr:col>
      <xdr:colOff>219075</xdr:colOff>
      <xdr:row>4</xdr:row>
      <xdr:rowOff>114301</xdr:rowOff>
    </xdr:from>
    <xdr:to>
      <xdr:col>24</xdr:col>
      <xdr:colOff>257174</xdr:colOff>
      <xdr:row>8</xdr:row>
      <xdr:rowOff>9525</xdr:rowOff>
    </xdr:to>
    <xdr:sp macro="" textlink="">
      <xdr:nvSpPr>
        <xdr:cNvPr id="6" name="Oval 5"/>
        <xdr:cNvSpPr/>
      </xdr:nvSpPr>
      <xdr:spPr>
        <a:xfrm>
          <a:off x="8010525" y="876301"/>
          <a:ext cx="647699" cy="657224"/>
        </a:xfrm>
        <a:prstGeom prst="ellipse">
          <a:avLst/>
        </a:prstGeom>
        <a:gradFill>
          <a:gsLst>
            <a:gs pos="0">
              <a:schemeClr val="accent3">
                <a:lumMod val="75000"/>
              </a:schemeClr>
            </a:gs>
            <a:gs pos="80000">
              <a:schemeClr val="accent3">
                <a:shade val="93000"/>
                <a:satMod val="130000"/>
              </a:schemeClr>
            </a:gs>
            <a:gs pos="100000">
              <a:schemeClr val="accent3">
                <a:shade val="94000"/>
                <a:satMod val="135000"/>
              </a:schemeClr>
            </a:gs>
          </a:gsLst>
        </a:gra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000" b="1" cap="none" spc="0">
              <a:ln>
                <a:noFill/>
              </a:ln>
              <a:solidFill>
                <a:schemeClr val="accent3">
                  <a:lumMod val="20000"/>
                  <a:lumOff val="80000"/>
                </a:schemeClr>
              </a:solidFill>
              <a:effectLst/>
            </a:rPr>
            <a:t>Start </a:t>
          </a:r>
        </a:p>
      </xdr:txBody>
    </xdr:sp>
    <xdr:clientData/>
  </xdr:twoCellAnchor>
  <xdr:twoCellAnchor editAs="absolute">
    <xdr:from>
      <xdr:col>25</xdr:col>
      <xdr:colOff>323850</xdr:colOff>
      <xdr:row>4</xdr:row>
      <xdr:rowOff>142875</xdr:rowOff>
    </xdr:from>
    <xdr:to>
      <xdr:col>26</xdr:col>
      <xdr:colOff>409575</xdr:colOff>
      <xdr:row>8</xdr:row>
      <xdr:rowOff>9525</xdr:rowOff>
    </xdr:to>
    <xdr:sp macro="" textlink="">
      <xdr:nvSpPr>
        <xdr:cNvPr id="7" name="Hexagon 6"/>
        <xdr:cNvSpPr/>
      </xdr:nvSpPr>
      <xdr:spPr>
        <a:xfrm>
          <a:off x="9210675" y="1095375"/>
          <a:ext cx="695325" cy="628650"/>
        </a:xfrm>
        <a:prstGeom prst="hexagon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000" b="1">
              <a:solidFill>
                <a:schemeClr val="accent2">
                  <a:lumMod val="20000"/>
                  <a:lumOff val="80000"/>
                </a:schemeClr>
              </a:solidFill>
            </a:rPr>
            <a:t>Stop </a:t>
          </a:r>
        </a:p>
      </xdr:txBody>
    </xdr:sp>
    <xdr:clientData/>
  </xdr:twoCellAnchor>
  <xdr:twoCellAnchor editAs="oneCell">
    <xdr:from>
      <xdr:col>4</xdr:col>
      <xdr:colOff>180975</xdr:colOff>
      <xdr:row>28</xdr:row>
      <xdr:rowOff>180976</xdr:rowOff>
    </xdr:from>
    <xdr:to>
      <xdr:col>19</xdr:col>
      <xdr:colOff>57150</xdr:colOff>
      <xdr:row>31</xdr:row>
      <xdr:rowOff>81916</xdr:rowOff>
    </xdr:to>
    <xdr:pic>
      <xdr:nvPicPr>
        <xdr:cNvPr id="8" name="Picture 7" descr="Chevrons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66900" y="5514976"/>
          <a:ext cx="5019675" cy="47244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20</xdr:row>
      <xdr:rowOff>85725</xdr:rowOff>
    </xdr:from>
    <xdr:to>
      <xdr:col>10</xdr:col>
      <xdr:colOff>263298</xdr:colOff>
      <xdr:row>22</xdr:row>
      <xdr:rowOff>46131</xdr:rowOff>
    </xdr:to>
    <xdr:pic>
      <xdr:nvPicPr>
        <xdr:cNvPr id="13" name="Picture 12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28975" y="3895725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133351</xdr:colOff>
      <xdr:row>18</xdr:row>
      <xdr:rowOff>123825</xdr:rowOff>
    </xdr:from>
    <xdr:to>
      <xdr:col>13</xdr:col>
      <xdr:colOff>285751</xdr:colOff>
      <xdr:row>19</xdr:row>
      <xdr:rowOff>100666</xdr:rowOff>
    </xdr:to>
    <xdr:pic>
      <xdr:nvPicPr>
        <xdr:cNvPr id="35" name="Picture 34" descr="Sno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38651" y="3552825"/>
          <a:ext cx="152400" cy="167341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23</xdr:row>
      <xdr:rowOff>85724</xdr:rowOff>
    </xdr:from>
    <xdr:to>
      <xdr:col>2</xdr:col>
      <xdr:colOff>561851</xdr:colOff>
      <xdr:row>28</xdr:row>
      <xdr:rowOff>19050</xdr:rowOff>
    </xdr:to>
    <xdr:pic>
      <xdr:nvPicPr>
        <xdr:cNvPr id="40" name="Picture 39" descr="C_University.pn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61950" y="4467224"/>
          <a:ext cx="933326" cy="885826"/>
        </a:xfrm>
        <a:prstGeom prst="rect">
          <a:avLst/>
        </a:prstGeom>
      </xdr:spPr>
    </xdr:pic>
    <xdr:clientData/>
  </xdr:twoCellAnchor>
  <xdr:twoCellAnchor editAs="oneCell">
    <xdr:from>
      <xdr:col>27</xdr:col>
      <xdr:colOff>238125</xdr:colOff>
      <xdr:row>28</xdr:row>
      <xdr:rowOff>185736</xdr:rowOff>
    </xdr:from>
    <xdr:to>
      <xdr:col>28</xdr:col>
      <xdr:colOff>361950</xdr:colOff>
      <xdr:row>31</xdr:row>
      <xdr:rowOff>14286</xdr:rowOff>
    </xdr:to>
    <xdr:pic>
      <xdr:nvPicPr>
        <xdr:cNvPr id="59" name="Picture 58" descr="http://blog.smediaplus.com/wp-content/uploads/2014/05/google-plus-icono.png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5519736"/>
          <a:ext cx="4000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257176</xdr:colOff>
      <xdr:row>28</xdr:row>
      <xdr:rowOff>185737</xdr:rowOff>
    </xdr:from>
    <xdr:to>
      <xdr:col>27</xdr:col>
      <xdr:colOff>47625</xdr:colOff>
      <xdr:row>31</xdr:row>
      <xdr:rowOff>14286</xdr:rowOff>
    </xdr:to>
    <xdr:pic>
      <xdr:nvPicPr>
        <xdr:cNvPr id="61" name="Picture 60" descr="http://www.hi-re.nl/wp-content/uploads/LinkedIn-profiel-tips.jpg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6" y="5519737"/>
          <a:ext cx="400049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304800</xdr:colOff>
      <xdr:row>29</xdr:row>
      <xdr:rowOff>14286</xdr:rowOff>
    </xdr:from>
    <xdr:to>
      <xdr:col>26</xdr:col>
      <xdr:colOff>57150</xdr:colOff>
      <xdr:row>30</xdr:row>
      <xdr:rowOff>185736</xdr:rowOff>
    </xdr:to>
    <xdr:pic>
      <xdr:nvPicPr>
        <xdr:cNvPr id="62" name="Picture 61" descr="http://www.apkdad.com/wp-content/uploads/2013/04/Twitter-Icon.png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5538786"/>
          <a:ext cx="3619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9525</xdr:colOff>
      <xdr:row>14</xdr:row>
      <xdr:rowOff>38100</xdr:rowOff>
    </xdr:from>
    <xdr:to>
      <xdr:col>26</xdr:col>
      <xdr:colOff>590550</xdr:colOff>
      <xdr:row>15</xdr:row>
      <xdr:rowOff>57150</xdr:rowOff>
    </xdr:to>
    <xdr:sp macro="" textlink="">
      <xdr:nvSpPr>
        <xdr:cNvPr id="43" name="Rounded Rectangle 42"/>
        <xdr:cNvSpPr/>
      </xdr:nvSpPr>
      <xdr:spPr>
        <a:xfrm>
          <a:off x="7800975" y="2705100"/>
          <a:ext cx="2409825" cy="209550"/>
        </a:xfrm>
        <a:prstGeom prst="roundRect">
          <a:avLst/>
        </a:prstGeom>
        <a:gradFill flip="none" rotWithShape="1">
          <a:gsLst>
            <a:gs pos="0">
              <a:schemeClr val="accent3">
                <a:lumMod val="20000"/>
                <a:lumOff val="80000"/>
              </a:schemeClr>
            </a:gs>
            <a:gs pos="39000">
              <a:srgbClr val="17AD03"/>
            </a:gs>
            <a:gs pos="57000">
              <a:srgbClr val="FFFF00"/>
            </a:gs>
            <a:gs pos="72000">
              <a:srgbClr val="F68426"/>
            </a:gs>
            <a:gs pos="100000">
              <a:srgbClr val="FF0000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200" b="1">
              <a:solidFill>
                <a:sysClr val="windowText" lastClr="000000"/>
              </a:solidFill>
            </a:rPr>
            <a:t>0     </a:t>
          </a:r>
          <a:r>
            <a:rPr lang="nl-BE" sz="1200" b="1"/>
            <a:t>                                                   12</a:t>
          </a:r>
        </a:p>
      </xdr:txBody>
    </xdr:sp>
    <xdr:clientData/>
  </xdr:twoCellAnchor>
  <xdr:oneCellAnchor>
    <xdr:from>
      <xdr:col>0</xdr:col>
      <xdr:colOff>110183</xdr:colOff>
      <xdr:row>9</xdr:row>
      <xdr:rowOff>105314</xdr:rowOff>
    </xdr:from>
    <xdr:ext cx="1665584" cy="937629"/>
    <xdr:sp macro="" textlink="">
      <xdr:nvSpPr>
        <xdr:cNvPr id="44" name="Rectangle 43"/>
        <xdr:cNvSpPr/>
      </xdr:nvSpPr>
      <xdr:spPr>
        <a:xfrm>
          <a:off x="110183" y="1819814"/>
          <a:ext cx="166558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n-US" sz="5400" b="1" cap="none" spc="150">
              <a:ln w="11430"/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2019</a:t>
          </a:r>
        </a:p>
      </xdr:txBody>
    </xdr:sp>
    <xdr:clientData/>
  </xdr:oneCellAnchor>
  <xdr:twoCellAnchor editAs="oneCell">
    <xdr:from>
      <xdr:col>9</xdr:col>
      <xdr:colOff>314325</xdr:colOff>
      <xdr:row>15</xdr:row>
      <xdr:rowOff>171450</xdr:rowOff>
    </xdr:from>
    <xdr:to>
      <xdr:col>10</xdr:col>
      <xdr:colOff>205638</xdr:colOff>
      <xdr:row>17</xdr:row>
      <xdr:rowOff>47625</xdr:rowOff>
    </xdr:to>
    <xdr:pic>
      <xdr:nvPicPr>
        <xdr:cNvPr id="45" name="Picture 44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57950" y="4743450"/>
          <a:ext cx="234213" cy="25717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23</xdr:row>
      <xdr:rowOff>9525</xdr:rowOff>
    </xdr:from>
    <xdr:to>
      <xdr:col>9</xdr:col>
      <xdr:colOff>253773</xdr:colOff>
      <xdr:row>24</xdr:row>
      <xdr:rowOff>160431</xdr:rowOff>
    </xdr:to>
    <xdr:pic>
      <xdr:nvPicPr>
        <xdr:cNvPr id="46" name="Picture 45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86175" y="4962525"/>
          <a:ext cx="310923" cy="341406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13</xdr:row>
      <xdr:rowOff>171450</xdr:rowOff>
    </xdr:from>
    <xdr:to>
      <xdr:col>11</xdr:col>
      <xdr:colOff>205638</xdr:colOff>
      <xdr:row>15</xdr:row>
      <xdr:rowOff>47625</xdr:rowOff>
    </xdr:to>
    <xdr:pic>
      <xdr:nvPicPr>
        <xdr:cNvPr id="47" name="Picture 46" descr="Sn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0" y="3028950"/>
          <a:ext cx="234213" cy="257175"/>
        </a:xfrm>
        <a:prstGeom prst="rect">
          <a:avLst/>
        </a:prstGeom>
      </xdr:spPr>
    </xdr:pic>
    <xdr:clientData/>
  </xdr:twoCellAnchor>
  <xdr:twoCellAnchor editAs="absolute">
    <xdr:from>
      <xdr:col>21</xdr:col>
      <xdr:colOff>323850</xdr:colOff>
      <xdr:row>0</xdr:row>
      <xdr:rowOff>133350</xdr:rowOff>
    </xdr:from>
    <xdr:to>
      <xdr:col>28</xdr:col>
      <xdr:colOff>28575</xdr:colOff>
      <xdr:row>8</xdr:row>
      <xdr:rowOff>114300</xdr:rowOff>
    </xdr:to>
    <xdr:sp macro="" textlink="">
      <xdr:nvSpPr>
        <xdr:cNvPr id="48" name="Rectangle 47"/>
        <xdr:cNvSpPr/>
      </xdr:nvSpPr>
      <xdr:spPr>
        <a:xfrm>
          <a:off x="7839075" y="133350"/>
          <a:ext cx="3038475" cy="1504950"/>
        </a:xfrm>
        <a:prstGeom prst="rect">
          <a:avLst/>
        </a:prstGeom>
        <a:solidFill>
          <a:schemeClr val="tx1">
            <a:lumMod val="85000"/>
            <a:lumOff val="15000"/>
            <a:alpha val="81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BE" sz="1600" b="1"/>
            <a:t>N/A</a:t>
          </a:r>
        </a:p>
        <a:p>
          <a:pPr algn="ctr"/>
          <a:endParaRPr lang="nl-BE" sz="1600" b="1"/>
        </a:p>
        <a:p>
          <a:pPr algn="ctr"/>
          <a:r>
            <a:rPr lang="nl-BE" sz="1600" b="1"/>
            <a:t>This</a:t>
          </a:r>
          <a:r>
            <a:rPr lang="nl-BE" sz="1600" b="1" baseline="0"/>
            <a:t> is a macro-free version</a:t>
          </a:r>
          <a:endParaRPr lang="nl-BE" sz="16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266700</xdr:colOff>
          <xdr:row>10</xdr:row>
          <xdr:rowOff>171450</xdr:rowOff>
        </xdr:from>
        <xdr:to>
          <xdr:col>24</xdr:col>
          <xdr:colOff>400050</xdr:colOff>
          <xdr:row>12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wind affects tree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</xdr:row>
          <xdr:rowOff>76200</xdr:rowOff>
        </xdr:from>
        <xdr:to>
          <xdr:col>26</xdr:col>
          <xdr:colOff>590550</xdr:colOff>
          <xdr:row>16</xdr:row>
          <xdr:rowOff>152400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219075</xdr:colOff>
          <xdr:row>24</xdr:row>
          <xdr:rowOff>19050</xdr:rowOff>
        </xdr:from>
        <xdr:to>
          <xdr:col>27</xdr:col>
          <xdr:colOff>190500</xdr:colOff>
          <xdr:row>26</xdr:row>
          <xdr:rowOff>171450</xdr:rowOff>
        </xdr:to>
        <xdr:sp macro="" textlink="">
          <xdr:nvSpPr>
            <xdr:cNvPr id="2054" name="Spinner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600075</xdr:colOff>
          <xdr:row>10</xdr:row>
          <xdr:rowOff>171450</xdr:rowOff>
        </xdr:from>
        <xdr:to>
          <xdr:col>26</xdr:col>
          <xdr:colOff>400050</xdr:colOff>
          <xdr:row>12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wind affects star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Beaufort_Table" displayName="Beaufort_Table" ref="AL8:AM21" totalsRowShown="0" headerRowDxfId="3" dataDxfId="2">
  <tableColumns count="2">
    <tableColumn id="1" name="Beaufort" dataDxfId="1"/>
    <tableColumn id="2" name="Descriptio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://www.cintellis.com/University/XmasTree/Xmastree.aspx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www.cintellis.com/" TargetMode="External"/><Relationship Id="rId1" Type="http://schemas.openxmlformats.org/officeDocument/2006/relationships/hyperlink" Target="mailto:info@cintellis.com" TargetMode="External"/><Relationship Id="rId6" Type="http://schemas.openxmlformats.org/officeDocument/2006/relationships/vmlDrawing" Target="../drawings/vmlDrawing1.vml"/><Relationship Id="rId11" Type="http://schemas.openxmlformats.org/officeDocument/2006/relationships/table" Target="../tables/table1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B101"/>
  <sheetViews>
    <sheetView tabSelected="1" zoomScaleNormal="100" workbookViewId="0"/>
  </sheetViews>
  <sheetFormatPr defaultRowHeight="15" x14ac:dyDescent="0.25"/>
  <cols>
    <col min="1" max="1" width="1.85546875" customWidth="1"/>
    <col min="4" max="22" width="5.140625" customWidth="1"/>
    <col min="23" max="23" width="4.140625" customWidth="1"/>
    <col min="28" max="28" width="4.140625" customWidth="1"/>
    <col min="32" max="37" width="9.140625" style="30"/>
    <col min="38" max="38" width="10.85546875" style="31" customWidth="1"/>
    <col min="39" max="39" width="13.28515625" style="31" customWidth="1"/>
    <col min="40" max="47" width="9.140625" style="30"/>
  </cols>
  <sheetData>
    <row r="1" spans="1:54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27"/>
      <c r="AD1" s="1"/>
      <c r="AE1" s="1"/>
      <c r="AF1" s="28"/>
      <c r="AG1" s="28"/>
      <c r="AH1" s="28"/>
      <c r="AI1" s="28"/>
      <c r="AJ1" s="28"/>
      <c r="AK1" s="28"/>
      <c r="AL1" s="13"/>
      <c r="AM1" s="13"/>
      <c r="AN1" s="28"/>
      <c r="AO1" s="28"/>
      <c r="AP1" s="28"/>
      <c r="AQ1" s="28"/>
      <c r="AR1" s="28"/>
      <c r="AS1" s="28"/>
      <c r="AT1" s="28"/>
      <c r="AU1" s="28"/>
      <c r="AV1" s="1"/>
      <c r="AW1" s="1"/>
      <c r="AX1" s="1"/>
      <c r="AY1" s="1"/>
      <c r="AZ1" s="1"/>
      <c r="BA1" s="1"/>
      <c r="BB1" s="1"/>
    </row>
    <row r="2" spans="1:54" x14ac:dyDescent="0.2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34" t="s">
        <v>17</v>
      </c>
      <c r="X2" s="34"/>
      <c r="Y2" s="34"/>
      <c r="Z2" s="34"/>
      <c r="AA2" s="34"/>
      <c r="AB2" s="34"/>
      <c r="AC2" s="5"/>
      <c r="AD2" s="1"/>
      <c r="AE2" s="1"/>
      <c r="AF2" s="28"/>
      <c r="AG2" s="28"/>
      <c r="AH2" s="28"/>
      <c r="AI2" s="28"/>
      <c r="AJ2" s="28"/>
      <c r="AK2" s="28"/>
      <c r="AL2" s="13"/>
      <c r="AM2" s="13"/>
      <c r="AN2" s="28"/>
      <c r="AO2" s="28"/>
      <c r="AP2" s="28"/>
      <c r="AQ2" s="28"/>
      <c r="AR2" s="28"/>
      <c r="AS2" s="28"/>
      <c r="AT2" s="28"/>
      <c r="AU2" s="28"/>
      <c r="AV2" s="1"/>
      <c r="AW2" s="1"/>
      <c r="AX2" s="1"/>
      <c r="AY2" s="1"/>
      <c r="AZ2" s="1"/>
      <c r="BA2" s="1"/>
      <c r="BB2" s="1"/>
    </row>
    <row r="3" spans="1:54" ht="15" customHeight="1" x14ac:dyDescent="0.25">
      <c r="A3" s="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34"/>
      <c r="X3" s="34"/>
      <c r="Y3" s="34"/>
      <c r="Z3" s="34"/>
      <c r="AA3" s="34"/>
      <c r="AB3" s="34"/>
      <c r="AC3" s="5"/>
      <c r="AD3" s="1"/>
      <c r="AE3" s="1"/>
      <c r="AF3" s="28"/>
      <c r="AG3" s="28"/>
      <c r="AH3" s="28"/>
      <c r="AI3" s="28"/>
      <c r="AJ3" s="28"/>
      <c r="AK3" s="28"/>
      <c r="AL3" s="13"/>
      <c r="AM3" s="13"/>
      <c r="AN3" s="28"/>
      <c r="AO3" s="28"/>
      <c r="AP3" s="28"/>
      <c r="AQ3" s="28"/>
      <c r="AR3" s="28"/>
      <c r="AS3" s="28"/>
      <c r="AT3" s="28"/>
      <c r="AU3" s="28"/>
      <c r="AV3" s="1"/>
      <c r="AW3" s="1"/>
      <c r="AX3" s="1"/>
      <c r="AY3" s="1"/>
      <c r="AZ3" s="1"/>
      <c r="BA3" s="1"/>
      <c r="BB3" s="1"/>
    </row>
    <row r="4" spans="1:54" ht="15" customHeight="1" x14ac:dyDescent="0.2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5" t="s">
        <v>18</v>
      </c>
      <c r="X4" s="35"/>
      <c r="Y4" s="35"/>
      <c r="Z4" s="35"/>
      <c r="AA4" s="35"/>
      <c r="AB4" s="35"/>
      <c r="AC4" s="5"/>
      <c r="AD4" s="1"/>
      <c r="AE4" s="1"/>
      <c r="AF4" s="28"/>
      <c r="AG4" s="28">
        <v>32</v>
      </c>
      <c r="AH4" s="28"/>
      <c r="AI4" s="28"/>
      <c r="AJ4" s="28"/>
      <c r="AK4" s="28"/>
      <c r="AL4" s="13"/>
      <c r="AM4" s="13"/>
      <c r="AN4" s="28"/>
      <c r="AO4" s="28"/>
      <c r="AP4" s="28"/>
      <c r="AQ4" s="28"/>
      <c r="AR4" s="28"/>
      <c r="AS4" s="28"/>
      <c r="AT4" s="28"/>
      <c r="AU4" s="28"/>
      <c r="AV4" s="1"/>
      <c r="AW4" s="1"/>
      <c r="AX4" s="1"/>
      <c r="AY4" s="1"/>
      <c r="AZ4" s="1"/>
      <c r="BA4" s="1"/>
      <c r="BB4" s="1"/>
    </row>
    <row r="5" spans="1:54" x14ac:dyDescent="0.25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5"/>
      <c r="AD5" s="1"/>
      <c r="AE5" s="1"/>
      <c r="AF5" s="28"/>
      <c r="AG5" s="28" t="b">
        <v>1</v>
      </c>
      <c r="AH5" s="28"/>
      <c r="AI5" s="28"/>
      <c r="AJ5" s="28"/>
      <c r="AK5" s="28"/>
      <c r="AL5" s="13"/>
      <c r="AM5" s="13"/>
      <c r="AN5" s="28"/>
      <c r="AO5" s="28" t="b">
        <v>1</v>
      </c>
      <c r="AP5" s="28"/>
      <c r="AQ5" s="28"/>
      <c r="AR5" s="28"/>
      <c r="AS5" s="28"/>
      <c r="AT5" s="28"/>
      <c r="AU5" s="28"/>
      <c r="AV5" s="1"/>
      <c r="AW5" s="1"/>
      <c r="AX5" s="1"/>
      <c r="AY5" s="1"/>
      <c r="AZ5" s="1"/>
      <c r="BA5" s="1"/>
      <c r="BB5" s="1"/>
    </row>
    <row r="6" spans="1:54" x14ac:dyDescent="0.2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5"/>
      <c r="AD6" s="1"/>
      <c r="AE6" s="1"/>
      <c r="AF6" s="28"/>
      <c r="AG6" s="28">
        <f>Beaufort_value*100/12</f>
        <v>58.333333333333336</v>
      </c>
      <c r="AH6" s="28">
        <f ca="1">RAND()*wind_tree_force/25*wind_direction</f>
        <v>4.3882998891080389E-2</v>
      </c>
      <c r="AI6" s="28"/>
      <c r="AJ6" s="28"/>
      <c r="AK6" s="28"/>
      <c r="AL6" s="13"/>
      <c r="AM6" s="13"/>
      <c r="AN6" s="28"/>
      <c r="AO6" s="28">
        <f ca="1">RAND()*Beaufort_value/6</f>
        <v>1.0396336549565632</v>
      </c>
      <c r="AP6" s="28"/>
      <c r="AQ6" s="28"/>
      <c r="AR6" s="28"/>
      <c r="AS6" s="28"/>
      <c r="AT6" s="28"/>
      <c r="AU6" s="28"/>
      <c r="AV6" s="1"/>
      <c r="AW6" s="1"/>
      <c r="AX6" s="1"/>
      <c r="AY6" s="1"/>
      <c r="AZ6" s="1"/>
      <c r="BA6" s="1"/>
      <c r="BB6" s="1"/>
    </row>
    <row r="7" spans="1:54" x14ac:dyDescent="0.25">
      <c r="A7" s="4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5"/>
      <c r="AD7" s="1"/>
      <c r="AE7" s="1"/>
      <c r="AF7" s="28"/>
      <c r="AG7" s="28">
        <f ca="1">IF(RAND()&gt;0.5,1,-1)</f>
        <v>1</v>
      </c>
      <c r="AH7" s="28"/>
      <c r="AI7" s="28"/>
      <c r="AJ7" s="28"/>
      <c r="AK7" s="28"/>
      <c r="AL7" s="13"/>
      <c r="AM7" s="13"/>
      <c r="AN7" s="13"/>
      <c r="AO7" s="28"/>
      <c r="AP7" s="28"/>
      <c r="AQ7" s="28"/>
      <c r="AR7" s="28"/>
      <c r="AS7" s="28"/>
      <c r="AT7" s="28"/>
      <c r="AU7" s="28"/>
      <c r="AV7" s="1"/>
      <c r="AW7" s="1"/>
      <c r="AX7" s="1"/>
      <c r="AY7" s="1"/>
      <c r="AZ7" s="1"/>
      <c r="BA7" s="1"/>
      <c r="BB7" s="1"/>
    </row>
    <row r="8" spans="1:54" x14ac:dyDescent="0.25">
      <c r="A8" s="4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2"/>
      <c r="T8" s="6"/>
      <c r="U8" s="6"/>
      <c r="V8" s="6"/>
      <c r="W8" s="6"/>
      <c r="X8" s="6"/>
      <c r="Y8" s="6"/>
      <c r="Z8" s="6"/>
      <c r="AA8" s="6"/>
      <c r="AB8" s="6"/>
      <c r="AC8" s="5"/>
      <c r="AD8" s="1"/>
      <c r="AE8" s="1"/>
      <c r="AF8" s="28"/>
      <c r="AG8" s="28">
        <v>15283</v>
      </c>
      <c r="AH8" s="28"/>
      <c r="AI8" s="28"/>
      <c r="AJ8" s="28"/>
      <c r="AK8" s="28"/>
      <c r="AL8" s="13" t="s">
        <v>15</v>
      </c>
      <c r="AM8" s="13" t="s">
        <v>16</v>
      </c>
      <c r="AN8" s="13"/>
      <c r="AO8" s="28">
        <f ca="1">IF(Add_wind_in_star=TRUE,5-star_movement,5)</f>
        <v>3.960366345043437</v>
      </c>
      <c r="AP8" s="28"/>
      <c r="AQ8" s="28"/>
      <c r="AR8" s="28"/>
      <c r="AS8" s="28"/>
      <c r="AT8" s="28"/>
      <c r="AU8" s="28"/>
      <c r="AV8" s="1"/>
      <c r="AW8" s="1"/>
      <c r="AX8" s="1"/>
      <c r="AY8" s="1"/>
      <c r="AZ8" s="1"/>
      <c r="BA8" s="1"/>
      <c r="BB8" s="1"/>
    </row>
    <row r="9" spans="1:54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2"/>
      <c r="T9" s="6"/>
      <c r="U9" s="6"/>
      <c r="V9" s="6"/>
      <c r="W9" s="6"/>
      <c r="X9" s="6"/>
      <c r="Y9" s="6"/>
      <c r="Z9" s="6"/>
      <c r="AA9" s="6"/>
      <c r="AB9" s="6"/>
      <c r="AC9" s="5"/>
      <c r="AD9" s="1"/>
      <c r="AE9" s="1"/>
      <c r="AF9" s="28"/>
      <c r="AG9" s="28"/>
      <c r="AH9" s="28"/>
      <c r="AI9" s="28"/>
      <c r="AJ9" s="28"/>
      <c r="AK9" s="28"/>
      <c r="AL9" s="13">
        <v>0</v>
      </c>
      <c r="AM9" s="13" t="s">
        <v>0</v>
      </c>
      <c r="AN9" s="13"/>
      <c r="AO9" s="28">
        <f ca="1">IF(Add_wind_in_star=TRUE,2-(star_movement*2/5),2)</f>
        <v>1.5841465380173747</v>
      </c>
      <c r="AP9" s="28"/>
      <c r="AQ9" s="28"/>
      <c r="AR9" s="28"/>
      <c r="AS9" s="28"/>
      <c r="AT9" s="28"/>
      <c r="AU9" s="28"/>
      <c r="AV9" s="1"/>
      <c r="AW9" s="1"/>
      <c r="AX9" s="1"/>
      <c r="AY9" s="1"/>
      <c r="AZ9" s="1"/>
      <c r="BA9" s="1"/>
      <c r="BB9" s="1"/>
    </row>
    <row r="10" spans="1:54" x14ac:dyDescent="0.25">
      <c r="A10" s="4"/>
      <c r="B10" s="6"/>
      <c r="C10" s="6"/>
      <c r="D10" s="6"/>
      <c r="E10" s="6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2"/>
      <c r="T10" s="13"/>
      <c r="U10" s="13"/>
      <c r="V10" s="6"/>
      <c r="W10" s="6"/>
      <c r="X10" s="36" t="s">
        <v>13</v>
      </c>
      <c r="Y10" s="36"/>
      <c r="Z10" s="36"/>
      <c r="AA10" s="36"/>
      <c r="AB10" s="6"/>
      <c r="AC10" s="5"/>
      <c r="AD10" s="1"/>
      <c r="AE10" s="1"/>
      <c r="AF10" s="28"/>
      <c r="AG10" s="28">
        <v>0</v>
      </c>
      <c r="AH10" s="29">
        <v>1</v>
      </c>
      <c r="AI10" s="29">
        <v>-1</v>
      </c>
      <c r="AJ10" s="28"/>
      <c r="AK10" s="28"/>
      <c r="AL10" s="13">
        <v>1</v>
      </c>
      <c r="AM10" s="13" t="s">
        <v>1</v>
      </c>
      <c r="AN10" s="13"/>
      <c r="AO10" s="28">
        <f ca="1">IF(Add_wind_in_star=TRUE,5-star_movement,5)</f>
        <v>3.960366345043437</v>
      </c>
      <c r="AP10" s="28"/>
      <c r="AQ10" s="28"/>
      <c r="AR10" s="28"/>
      <c r="AS10" s="28"/>
      <c r="AT10" s="28"/>
      <c r="AU10" s="28"/>
      <c r="AV10" s="1"/>
      <c r="AW10" s="1"/>
      <c r="AX10" s="1"/>
      <c r="AY10" s="1"/>
      <c r="AZ10" s="1"/>
      <c r="BA10" s="1"/>
      <c r="BB10" s="1"/>
    </row>
    <row r="11" spans="1:54" x14ac:dyDescent="0.25">
      <c r="A11" s="4"/>
      <c r="B11" s="6"/>
      <c r="C11" s="6"/>
      <c r="D11" s="6"/>
      <c r="E11" s="6"/>
      <c r="F11" s="13"/>
      <c r="G11" s="13"/>
      <c r="H11" s="13"/>
      <c r="I11" s="13"/>
      <c r="J11" s="13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6"/>
      <c r="W11" s="6"/>
      <c r="X11" s="6"/>
      <c r="Y11" s="6"/>
      <c r="Z11" s="6"/>
      <c r="AA11" s="6"/>
      <c r="AB11" s="6"/>
      <c r="AC11" s="5"/>
      <c r="AD11" s="1"/>
      <c r="AE11" s="1"/>
      <c r="AF11" s="28"/>
      <c r="AG11" s="28">
        <v>1</v>
      </c>
      <c r="AH11" s="29">
        <v>1</v>
      </c>
      <c r="AI11" s="29">
        <f>-AH11</f>
        <v>-1</v>
      </c>
      <c r="AJ11" s="28"/>
      <c r="AK11" s="28"/>
      <c r="AL11" s="13">
        <v>2</v>
      </c>
      <c r="AM11" s="13" t="s">
        <v>2</v>
      </c>
      <c r="AN11" s="13"/>
      <c r="AO11" s="28">
        <f ca="1">IF(Add_wind_in_star=TRUE,2-(star_movement*2/5),2)</f>
        <v>1.5841465380173747</v>
      </c>
      <c r="AP11" s="28"/>
      <c r="AQ11" s="28"/>
      <c r="AR11" s="28"/>
      <c r="AS11" s="28"/>
      <c r="AT11" s="28"/>
      <c r="AU11" s="28"/>
      <c r="AV11" s="1"/>
      <c r="AW11" s="1"/>
      <c r="AX11" s="1"/>
      <c r="AY11" s="1"/>
      <c r="AZ11" s="1"/>
      <c r="BA11" s="1"/>
      <c r="BB11" s="1"/>
    </row>
    <row r="12" spans="1:54" x14ac:dyDescent="0.25">
      <c r="A12" s="4"/>
      <c r="B12" s="6"/>
      <c r="C12" s="6"/>
      <c r="D12" s="6"/>
      <c r="E12" s="6"/>
      <c r="F12" s="13"/>
      <c r="G12" s="13"/>
      <c r="H12" s="13"/>
      <c r="I12" s="13"/>
      <c r="J12" s="13"/>
      <c r="K12" s="13"/>
      <c r="L12" s="13"/>
      <c r="M12" s="12">
        <f ca="1">RANDBETWEEN(1,3)</f>
        <v>2</v>
      </c>
      <c r="N12" s="13"/>
      <c r="O12" s="13"/>
      <c r="P12" s="13"/>
      <c r="Q12" s="13"/>
      <c r="R12" s="13"/>
      <c r="S12" s="13"/>
      <c r="T12" s="13"/>
      <c r="U12" s="13"/>
      <c r="V12" s="6"/>
      <c r="W12" s="6"/>
      <c r="X12" s="6"/>
      <c r="Y12" s="6"/>
      <c r="Z12" s="6"/>
      <c r="AA12" s="6"/>
      <c r="AB12" s="6"/>
      <c r="AC12" s="5"/>
      <c r="AD12" s="1"/>
      <c r="AE12" s="1"/>
      <c r="AF12" s="28"/>
      <c r="AG12" s="28">
        <v>2</v>
      </c>
      <c r="AH12" s="29">
        <f ca="1">25+IF(Add_wind_in_tree=TRUE,tree_movement*2/AG12,0)</f>
        <v>25.043882998891082</v>
      </c>
      <c r="AI12" s="29">
        <f t="shared" ref="AI12:AI16" ca="1" si="0">-AH12</f>
        <v>-25.043882998891082</v>
      </c>
      <c r="AJ12" s="28"/>
      <c r="AK12" s="28"/>
      <c r="AL12" s="13">
        <v>3</v>
      </c>
      <c r="AM12" s="13" t="s">
        <v>3</v>
      </c>
      <c r="AN12" s="13"/>
      <c r="AO12" s="28">
        <f ca="1">IF(Add_wind_in_star=TRUE,5-star_movement,5)</f>
        <v>3.960366345043437</v>
      </c>
      <c r="AP12" s="28"/>
      <c r="AQ12" s="28"/>
      <c r="AR12" s="28"/>
      <c r="AS12" s="28"/>
      <c r="AT12" s="28"/>
      <c r="AU12" s="28"/>
      <c r="AV12" s="1"/>
      <c r="AW12" s="1"/>
      <c r="AX12" s="1"/>
      <c r="AY12" s="1"/>
      <c r="AZ12" s="1"/>
      <c r="BA12" s="1"/>
      <c r="BB12" s="1"/>
    </row>
    <row r="13" spans="1:54" x14ac:dyDescent="0.25">
      <c r="A13" s="4"/>
      <c r="B13" s="6"/>
      <c r="C13" s="6"/>
      <c r="D13" s="6"/>
      <c r="E13" s="6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6"/>
      <c r="W13" s="6"/>
      <c r="X13" s="6"/>
      <c r="Y13" s="6"/>
      <c r="Z13" s="6"/>
      <c r="AA13" s="6"/>
      <c r="AB13" s="6"/>
      <c r="AC13" s="5"/>
      <c r="AD13" s="1"/>
      <c r="AE13" s="1"/>
      <c r="AF13" s="28"/>
      <c r="AG13" s="28">
        <v>3</v>
      </c>
      <c r="AH13" s="29">
        <f ca="1">22+IF(Add_wind_in_tree=TRUE,tree_movement*2/AG13,0)</f>
        <v>22.029255332594055</v>
      </c>
      <c r="AI13" s="29">
        <f t="shared" ca="1" si="0"/>
        <v>-22.029255332594055</v>
      </c>
      <c r="AJ13" s="28"/>
      <c r="AK13" s="28"/>
      <c r="AL13" s="13">
        <v>4</v>
      </c>
      <c r="AM13" s="13" t="s">
        <v>4</v>
      </c>
      <c r="AN13" s="13"/>
      <c r="AO13" s="28">
        <f ca="1">IF(Add_wind_in_star=TRUE,2-(star_movement*2/5),2)</f>
        <v>1.5841465380173747</v>
      </c>
      <c r="AP13" s="28"/>
      <c r="AQ13" s="28"/>
      <c r="AR13" s="28"/>
      <c r="AS13" s="28"/>
      <c r="AT13" s="28"/>
      <c r="AU13" s="28"/>
      <c r="AV13" s="1"/>
      <c r="AW13" s="1"/>
      <c r="AX13" s="1"/>
      <c r="AY13" s="1"/>
      <c r="AZ13" s="1"/>
      <c r="BA13" s="1"/>
      <c r="BB13" s="1"/>
    </row>
    <row r="14" spans="1:54" x14ac:dyDescent="0.25">
      <c r="A14" s="4"/>
      <c r="B14" s="6"/>
      <c r="C14" s="6"/>
      <c r="D14" s="6"/>
      <c r="E14" s="6"/>
      <c r="F14" s="13"/>
      <c r="G14" s="13"/>
      <c r="H14" s="13"/>
      <c r="I14" s="13"/>
      <c r="J14" s="12"/>
      <c r="K14" s="13"/>
      <c r="L14" s="12">
        <f ca="1">RANDBETWEEN(1,3)</f>
        <v>1</v>
      </c>
      <c r="M14" s="13"/>
      <c r="N14" s="12"/>
      <c r="O14" s="13"/>
      <c r="P14" s="13"/>
      <c r="Q14" s="13"/>
      <c r="R14" s="13"/>
      <c r="S14" s="13"/>
      <c r="T14" s="13"/>
      <c r="U14" s="13"/>
      <c r="V14" s="6"/>
      <c r="W14" s="6"/>
      <c r="X14" s="10" t="s">
        <v>14</v>
      </c>
      <c r="Y14" s="10"/>
      <c r="Z14" s="10"/>
      <c r="AA14" s="10"/>
      <c r="AB14" s="6"/>
      <c r="AC14" s="5"/>
      <c r="AD14" s="1"/>
      <c r="AE14" s="1"/>
      <c r="AF14" s="28"/>
      <c r="AG14" s="28">
        <v>4</v>
      </c>
      <c r="AH14" s="29">
        <f ca="1">18+IF(Add_wind_in_tree=TRUE,tree_movement*2/AG14,0)</f>
        <v>18.021941499445539</v>
      </c>
      <c r="AI14" s="29">
        <f t="shared" ca="1" si="0"/>
        <v>-18.021941499445539</v>
      </c>
      <c r="AJ14" s="28"/>
      <c r="AK14" s="28"/>
      <c r="AL14" s="13">
        <v>5</v>
      </c>
      <c r="AM14" s="13" t="s">
        <v>5</v>
      </c>
      <c r="AN14" s="13"/>
      <c r="AO14" s="28">
        <f ca="1">IF(Add_wind_in_star=TRUE,5-star_movement,5)</f>
        <v>3.960366345043437</v>
      </c>
      <c r="AP14" s="28"/>
      <c r="AQ14" s="28"/>
      <c r="AR14" s="28"/>
      <c r="AS14" s="28"/>
      <c r="AT14" s="28"/>
      <c r="AU14" s="28"/>
      <c r="AV14" s="1"/>
      <c r="AW14" s="1"/>
      <c r="AX14" s="1"/>
      <c r="AY14" s="1"/>
      <c r="AZ14" s="1"/>
      <c r="BA14" s="1"/>
      <c r="BB14" s="1"/>
    </row>
    <row r="15" spans="1:54" x14ac:dyDescent="0.25">
      <c r="A15" s="4"/>
      <c r="B15" s="6"/>
      <c r="C15" s="6"/>
      <c r="D15" s="6"/>
      <c r="E15" s="6"/>
      <c r="F15" s="13"/>
      <c r="G15" s="13"/>
      <c r="H15" s="13"/>
      <c r="I15" s="13"/>
      <c r="J15" s="13"/>
      <c r="K15" s="26">
        <f ca="1">RANDBETWEEN(1,3)</f>
        <v>1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6"/>
      <c r="W15" s="6"/>
      <c r="X15" s="16">
        <v>0</v>
      </c>
      <c r="Y15" s="10"/>
      <c r="Z15" s="10"/>
      <c r="AA15" s="17">
        <v>12</v>
      </c>
      <c r="AB15" s="6"/>
      <c r="AC15" s="5"/>
      <c r="AD15" s="1"/>
      <c r="AE15" s="1"/>
      <c r="AF15" s="28"/>
      <c r="AG15" s="28">
        <v>5</v>
      </c>
      <c r="AH15" s="29">
        <f ca="1">19+IF(Add_wind_in_tree=TRUE,tree_movement*2/AG15,0)</f>
        <v>19.017553199556431</v>
      </c>
      <c r="AI15" s="29">
        <f t="shared" ca="1" si="0"/>
        <v>-19.017553199556431</v>
      </c>
      <c r="AJ15" s="28"/>
      <c r="AK15" s="28"/>
      <c r="AL15" s="13">
        <v>6</v>
      </c>
      <c r="AM15" s="13" t="s">
        <v>6</v>
      </c>
      <c r="AN15" s="13"/>
      <c r="AO15" s="28">
        <f ca="1">IF(Add_wind_in_star=TRUE,2-(star_movement*2/5),2)</f>
        <v>1.5841465380173747</v>
      </c>
      <c r="AP15" s="28"/>
      <c r="AQ15" s="28"/>
      <c r="AR15" s="28"/>
      <c r="AS15" s="28"/>
      <c r="AT15" s="28"/>
      <c r="AU15" s="28"/>
      <c r="AV15" s="1"/>
      <c r="AW15" s="1"/>
      <c r="AX15" s="1"/>
      <c r="AY15" s="1"/>
      <c r="AZ15" s="1"/>
      <c r="BA15" s="1"/>
      <c r="BB15" s="1"/>
    </row>
    <row r="16" spans="1:54" x14ac:dyDescent="0.25">
      <c r="A16" s="4"/>
      <c r="B16" s="6"/>
      <c r="C16" s="6"/>
      <c r="D16" s="6"/>
      <c r="E16" s="6"/>
      <c r="F16" s="13"/>
      <c r="G16" s="13"/>
      <c r="H16" s="13"/>
      <c r="I16" s="13"/>
      <c r="J16" s="13"/>
      <c r="K16" s="13"/>
      <c r="L16" s="13"/>
      <c r="M16" s="12">
        <f ca="1">RANDBETWEEN(1,3)</f>
        <v>2</v>
      </c>
      <c r="N16" s="13"/>
      <c r="O16" s="12"/>
      <c r="P16" s="13"/>
      <c r="Q16" s="13"/>
      <c r="R16" s="13"/>
      <c r="S16" s="13"/>
      <c r="T16" s="13"/>
      <c r="U16" s="13"/>
      <c r="V16" s="6"/>
      <c r="W16" s="14"/>
      <c r="X16" s="10"/>
      <c r="Y16" s="10"/>
      <c r="Z16" s="10"/>
      <c r="AA16" s="10"/>
      <c r="AB16" s="6"/>
      <c r="AC16" s="5"/>
      <c r="AD16" s="1"/>
      <c r="AE16" s="1"/>
      <c r="AF16" s="28"/>
      <c r="AG16" s="28">
        <v>6</v>
      </c>
      <c r="AH16" s="29">
        <f ca="1">16+IF(Add_wind_in_tree=TRUE,tree_movement*2/AG16,0)</f>
        <v>16.014627666297027</v>
      </c>
      <c r="AI16" s="29">
        <f t="shared" ca="1" si="0"/>
        <v>-16.014627666297027</v>
      </c>
      <c r="AJ16" s="28"/>
      <c r="AK16" s="28"/>
      <c r="AL16" s="13">
        <v>7</v>
      </c>
      <c r="AM16" s="13" t="s">
        <v>7</v>
      </c>
      <c r="AN16" s="13"/>
      <c r="AO16" s="28">
        <f ca="1">IF(Add_wind_in_star=TRUE,5-star_movement,5)</f>
        <v>3.960366345043437</v>
      </c>
      <c r="AP16" s="28"/>
      <c r="AQ16" s="28"/>
      <c r="AR16" s="28"/>
      <c r="AS16" s="28"/>
      <c r="AT16" s="28"/>
      <c r="AU16" s="28"/>
      <c r="AV16" s="1"/>
      <c r="AW16" s="1"/>
      <c r="AX16" s="1"/>
      <c r="AY16" s="1"/>
      <c r="AZ16" s="1"/>
      <c r="BA16" s="1"/>
      <c r="BB16" s="1"/>
    </row>
    <row r="17" spans="1:54" x14ac:dyDescent="0.25">
      <c r="A17" s="4"/>
      <c r="B17" s="6"/>
      <c r="C17" s="6"/>
      <c r="D17" s="6"/>
      <c r="E17" s="6"/>
      <c r="F17" s="13"/>
      <c r="G17" s="13"/>
      <c r="H17" s="13"/>
      <c r="I17" s="12"/>
      <c r="J17" s="26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6"/>
      <c r="W17" s="6"/>
      <c r="X17" s="10"/>
      <c r="Y17" s="10"/>
      <c r="Z17" s="10"/>
      <c r="AA17" s="10"/>
      <c r="AB17" s="6"/>
      <c r="AC17" s="5"/>
      <c r="AD17" s="1"/>
      <c r="AE17" s="1"/>
      <c r="AF17" s="28"/>
      <c r="AG17" s="28">
        <v>7</v>
      </c>
      <c r="AH17" s="29">
        <f ca="1">19+IF(Add_wind_in_tree=TRUE,tree_movement*2/AG17,0)</f>
        <v>19.012537999683165</v>
      </c>
      <c r="AI17" s="29">
        <f t="shared" ref="AI17:AI35" ca="1" si="1">-AH17</f>
        <v>-19.012537999683165</v>
      </c>
      <c r="AJ17" s="28"/>
      <c r="AK17" s="28"/>
      <c r="AL17" s="13">
        <v>8</v>
      </c>
      <c r="AM17" s="13" t="s">
        <v>8</v>
      </c>
      <c r="AN17" s="13"/>
      <c r="AO17" s="28">
        <f ca="1">IF(Add_wind_in_star=TRUE,2-(star_movement*2/5),2)</f>
        <v>1.5841465380173747</v>
      </c>
      <c r="AP17" s="28"/>
      <c r="AQ17" s="28"/>
      <c r="AR17" s="28"/>
      <c r="AS17" s="28"/>
      <c r="AT17" s="28"/>
      <c r="AU17" s="28"/>
      <c r="AV17" s="1"/>
      <c r="AW17" s="1"/>
      <c r="AX17" s="1"/>
      <c r="AY17" s="1"/>
      <c r="AZ17" s="1"/>
      <c r="BA17" s="1"/>
      <c r="BB17" s="1"/>
    </row>
    <row r="18" spans="1:54" x14ac:dyDescent="0.25">
      <c r="A18" s="4"/>
      <c r="B18" s="6"/>
      <c r="C18" s="6"/>
      <c r="D18" s="6"/>
      <c r="E18" s="6"/>
      <c r="F18" s="13"/>
      <c r="G18" s="13"/>
      <c r="H18" s="13"/>
      <c r="I18" s="13"/>
      <c r="J18" s="12">
        <f ca="1">RANDBETWEEN(1,3)</f>
        <v>3</v>
      </c>
      <c r="K18" s="13"/>
      <c r="L18" s="13"/>
      <c r="M18" s="13"/>
      <c r="N18" s="12">
        <f ca="1">RANDBETWEEN(1,3)</f>
        <v>2</v>
      </c>
      <c r="O18" s="13"/>
      <c r="P18" s="13"/>
      <c r="Q18" s="13"/>
      <c r="R18" s="13"/>
      <c r="S18" s="13"/>
      <c r="T18" s="13"/>
      <c r="U18" s="13"/>
      <c r="V18" s="6"/>
      <c r="W18" s="6"/>
      <c r="X18" s="10"/>
      <c r="Y18" s="10"/>
      <c r="Z18" s="10"/>
      <c r="AA18" s="10"/>
      <c r="AB18" s="6"/>
      <c r="AC18" s="5"/>
      <c r="AD18" s="1"/>
      <c r="AE18" s="1"/>
      <c r="AF18" s="28"/>
      <c r="AG18" s="28">
        <v>8</v>
      </c>
      <c r="AH18" s="29">
        <f ca="1">17+IF(Add_wind_in_tree=TRUE,tree_movement*2/AG18,0)</f>
        <v>17.01097074972277</v>
      </c>
      <c r="AI18" s="29">
        <f t="shared" ca="1" si="1"/>
        <v>-17.01097074972277</v>
      </c>
      <c r="AJ18" s="28"/>
      <c r="AK18" s="28"/>
      <c r="AL18" s="13">
        <v>9</v>
      </c>
      <c r="AM18" s="13" t="s">
        <v>9</v>
      </c>
      <c r="AN18" s="13"/>
      <c r="AO18" s="28"/>
      <c r="AP18" s="28"/>
      <c r="AQ18" s="28"/>
      <c r="AR18" s="28"/>
      <c r="AS18" s="28"/>
      <c r="AT18" s="28"/>
      <c r="AU18" s="28"/>
      <c r="AV18" s="1"/>
      <c r="AW18" s="1"/>
      <c r="AX18" s="1"/>
      <c r="AY18" s="1"/>
      <c r="AZ18" s="1"/>
      <c r="BA18" s="1"/>
      <c r="BB18" s="1"/>
    </row>
    <row r="19" spans="1:54" ht="15" customHeight="1" x14ac:dyDescent="0.25">
      <c r="A19" s="4"/>
      <c r="B19" s="20"/>
      <c r="C19" s="20"/>
      <c r="D19" s="20"/>
      <c r="E19" s="19"/>
      <c r="F19" s="13"/>
      <c r="G19" s="13"/>
      <c r="H19" s="13"/>
      <c r="I19" s="13"/>
      <c r="J19" s="13"/>
      <c r="K19" s="12">
        <f ca="1">RANDBETWEEN(1,3)</f>
        <v>1</v>
      </c>
      <c r="L19" s="13"/>
      <c r="M19" s="12">
        <f ca="1">RANDBETWEEN(1,3)</f>
        <v>2</v>
      </c>
      <c r="N19" s="13"/>
      <c r="O19" s="13"/>
      <c r="P19" s="13"/>
      <c r="Q19" s="13"/>
      <c r="R19" s="13"/>
      <c r="S19" s="13"/>
      <c r="T19" s="13"/>
      <c r="U19" s="13"/>
      <c r="V19" s="6"/>
      <c r="W19" s="6"/>
      <c r="X19" s="10">
        <v>7</v>
      </c>
      <c r="Y19" s="11" t="s">
        <v>15</v>
      </c>
      <c r="Z19" s="37" t="str">
        <f>VLOOKUP(Beaufort_value,Beaufort_Table[],2,FALSE)</f>
        <v>High Wind</v>
      </c>
      <c r="AA19" s="37"/>
      <c r="AB19" s="6"/>
      <c r="AC19" s="5"/>
      <c r="AD19" s="1"/>
      <c r="AE19" s="1"/>
      <c r="AF19" s="28"/>
      <c r="AG19" s="28">
        <v>9</v>
      </c>
      <c r="AH19" s="29">
        <f ca="1">14+IF(Add_wind_in_tree=TRUE,tree_movement*2/AG19,0)</f>
        <v>14.009751777531351</v>
      </c>
      <c r="AI19" s="29">
        <f t="shared" ca="1" si="1"/>
        <v>-14.009751777531351</v>
      </c>
      <c r="AJ19" s="28"/>
      <c r="AK19" s="28"/>
      <c r="AL19" s="13">
        <v>10</v>
      </c>
      <c r="AM19" s="13" t="s">
        <v>10</v>
      </c>
      <c r="AN19" s="13"/>
      <c r="AO19" s="28"/>
      <c r="AP19" s="28"/>
      <c r="AQ19" s="28"/>
      <c r="AR19" s="28"/>
      <c r="AS19" s="28"/>
      <c r="AT19" s="28"/>
      <c r="AU19" s="28"/>
      <c r="AV19" s="1"/>
      <c r="AW19" s="1"/>
      <c r="AX19" s="1"/>
      <c r="AY19" s="1"/>
      <c r="AZ19" s="1"/>
      <c r="BA19" s="1"/>
      <c r="BB19" s="1"/>
    </row>
    <row r="20" spans="1:54" x14ac:dyDescent="0.25">
      <c r="A20" s="4"/>
      <c r="B20" s="20"/>
      <c r="C20" s="20"/>
      <c r="D20" s="20"/>
      <c r="E20" s="19"/>
      <c r="F20" s="13"/>
      <c r="G20" s="13"/>
      <c r="H20" s="13"/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6"/>
      <c r="W20" s="6"/>
      <c r="X20" s="6"/>
      <c r="Y20" s="6"/>
      <c r="Z20" s="6"/>
      <c r="AA20" s="6"/>
      <c r="AB20" s="6"/>
      <c r="AC20" s="5"/>
      <c r="AD20" s="1"/>
      <c r="AE20" s="1"/>
      <c r="AF20" s="28"/>
      <c r="AG20" s="28">
        <v>10</v>
      </c>
      <c r="AH20" s="29">
        <f ca="1">15+IF(Add_wind_in_tree=TRUE,tree_movement*2/AG20,0)</f>
        <v>15.008776599778216</v>
      </c>
      <c r="AI20" s="29">
        <f t="shared" ca="1" si="1"/>
        <v>-15.008776599778216</v>
      </c>
      <c r="AJ20" s="28"/>
      <c r="AK20" s="28"/>
      <c r="AL20" s="13">
        <v>11</v>
      </c>
      <c r="AM20" s="13" t="s">
        <v>11</v>
      </c>
      <c r="AN20" s="13"/>
      <c r="AO20" s="28"/>
      <c r="AP20" s="28"/>
      <c r="AQ20" s="28"/>
      <c r="AR20" s="28"/>
      <c r="AS20" s="28"/>
      <c r="AT20" s="28"/>
      <c r="AU20" s="28"/>
      <c r="AV20" s="1"/>
      <c r="AW20" s="1"/>
      <c r="AX20" s="1"/>
      <c r="AY20" s="1"/>
      <c r="AZ20" s="1"/>
      <c r="BA20" s="1"/>
      <c r="BB20" s="1"/>
    </row>
    <row r="21" spans="1:54" x14ac:dyDescent="0.25">
      <c r="A21" s="4"/>
      <c r="B21" s="33" t="s">
        <v>24</v>
      </c>
      <c r="C21" s="33"/>
      <c r="D21" s="33"/>
      <c r="E21" s="19"/>
      <c r="F21" s="13"/>
      <c r="G21" s="13"/>
      <c r="H21" s="13"/>
      <c r="I21" s="13"/>
      <c r="J21" s="12">
        <f ca="1">RANDBETWEEN(1,3)</f>
        <v>2</v>
      </c>
      <c r="K21" s="13"/>
      <c r="L21" s="13"/>
      <c r="M21" s="13"/>
      <c r="N21" s="12">
        <f ca="1">RANDBETWEEN(1,3)</f>
        <v>1</v>
      </c>
      <c r="O21" s="13"/>
      <c r="P21" s="12"/>
      <c r="Q21" s="13"/>
      <c r="R21" s="13"/>
      <c r="S21" s="13"/>
      <c r="T21" s="13"/>
      <c r="U21" s="13"/>
      <c r="V21" s="6"/>
      <c r="W21" s="6"/>
      <c r="X21" s="6"/>
      <c r="Y21" s="6"/>
      <c r="Z21" s="6"/>
      <c r="AA21" s="6"/>
      <c r="AB21" s="6"/>
      <c r="AC21" s="5"/>
      <c r="AD21" s="1"/>
      <c r="AE21" s="1"/>
      <c r="AF21" s="28"/>
      <c r="AG21" s="28">
        <v>11</v>
      </c>
      <c r="AH21" s="29">
        <f ca="1">12+IF(Add_wind_in_tree=TRUE,tree_movement*2/AG21,0)</f>
        <v>12.007978727071105</v>
      </c>
      <c r="AI21" s="29">
        <f t="shared" ca="1" si="1"/>
        <v>-12.007978727071105</v>
      </c>
      <c r="AJ21" s="28"/>
      <c r="AK21" s="28"/>
      <c r="AL21" s="13">
        <v>12</v>
      </c>
      <c r="AM21" s="13" t="s">
        <v>12</v>
      </c>
      <c r="AN21" s="13"/>
      <c r="AO21" s="28"/>
      <c r="AP21" s="28"/>
      <c r="AQ21" s="28"/>
      <c r="AR21" s="28"/>
      <c r="AS21" s="28"/>
      <c r="AT21" s="28"/>
      <c r="AU21" s="28"/>
      <c r="AV21" s="1"/>
      <c r="AW21" s="1"/>
      <c r="AX21" s="1"/>
      <c r="AY21" s="1"/>
      <c r="AZ21" s="1"/>
      <c r="BA21" s="1"/>
      <c r="BB21" s="1"/>
    </row>
    <row r="22" spans="1:54" ht="15" customHeight="1" x14ac:dyDescent="0.25">
      <c r="A22" s="4"/>
      <c r="B22" s="33"/>
      <c r="C22" s="33"/>
      <c r="D22" s="33"/>
      <c r="E22" s="19"/>
      <c r="F22" s="13"/>
      <c r="G22" s="13"/>
      <c r="H22" s="13"/>
      <c r="I22" s="13"/>
      <c r="J22" s="12"/>
      <c r="K22" s="12"/>
      <c r="L22" s="12">
        <f ca="1">RANDBETWEEN(1,3)</f>
        <v>2</v>
      </c>
      <c r="M22" s="13"/>
      <c r="N22" s="13"/>
      <c r="O22" s="13"/>
      <c r="P22" s="13"/>
      <c r="Q22" s="13"/>
      <c r="R22" s="13"/>
      <c r="S22" s="13"/>
      <c r="T22" s="13"/>
      <c r="U22" s="13"/>
      <c r="V22" s="6"/>
      <c r="W22" s="34" t="s">
        <v>19</v>
      </c>
      <c r="X22" s="34"/>
      <c r="Y22" s="34"/>
      <c r="Z22" s="34"/>
      <c r="AA22" s="34"/>
      <c r="AB22" s="34"/>
      <c r="AC22" s="5"/>
      <c r="AD22" s="1"/>
      <c r="AE22" s="1"/>
      <c r="AF22" s="28"/>
      <c r="AG22" s="28">
        <v>12</v>
      </c>
      <c r="AH22" s="29">
        <f ca="1">13+IF(Add_wind_in_tree=TRUE,tree_movement*2/AG22,0)</f>
        <v>13.007313833148514</v>
      </c>
      <c r="AI22" s="29">
        <f t="shared" ca="1" si="1"/>
        <v>-13.007313833148514</v>
      </c>
      <c r="AJ22" s="28"/>
      <c r="AK22" s="28"/>
      <c r="AL22" s="13"/>
      <c r="AM22" s="13"/>
      <c r="AN22" s="13"/>
      <c r="AO22" s="28"/>
      <c r="AP22" s="28"/>
      <c r="AQ22" s="28"/>
      <c r="AR22" s="28"/>
      <c r="AS22" s="28"/>
      <c r="AT22" s="28"/>
      <c r="AU22" s="28"/>
      <c r="AV22" s="1"/>
      <c r="AW22" s="1"/>
      <c r="AX22" s="1"/>
      <c r="AY22" s="1"/>
      <c r="AZ22" s="1"/>
      <c r="BA22" s="1"/>
      <c r="BB22" s="1"/>
    </row>
    <row r="23" spans="1:54" x14ac:dyDescent="0.25">
      <c r="A23" s="4"/>
      <c r="B23" s="33"/>
      <c r="C23" s="33"/>
      <c r="D23" s="33"/>
      <c r="E23" s="19"/>
      <c r="F23" s="13"/>
      <c r="G23" s="13"/>
      <c r="H23" s="12"/>
      <c r="I23" s="13"/>
      <c r="J23" s="12">
        <f ca="1">RANDBETWEEN(1,3)</f>
        <v>1</v>
      </c>
      <c r="K23" s="12"/>
      <c r="L23" s="13"/>
      <c r="M23" s="13"/>
      <c r="N23" s="13"/>
      <c r="O23" s="12">
        <f ca="1">RANDBETWEEN(1,3)</f>
        <v>1</v>
      </c>
      <c r="P23" s="13"/>
      <c r="Q23" s="13"/>
      <c r="R23" s="13"/>
      <c r="S23" s="13"/>
      <c r="T23" s="13"/>
      <c r="U23" s="13"/>
      <c r="V23" s="6"/>
      <c r="W23" s="34"/>
      <c r="X23" s="34"/>
      <c r="Y23" s="34"/>
      <c r="Z23" s="34"/>
      <c r="AA23" s="34"/>
      <c r="AB23" s="34"/>
      <c r="AC23" s="5"/>
      <c r="AD23" s="1"/>
      <c r="AE23" s="1"/>
      <c r="AF23" s="28"/>
      <c r="AG23" s="28">
        <v>13</v>
      </c>
      <c r="AH23" s="29">
        <f ca="1">11+IF(Add_wind_in_tree=TRUE,tree_movement*2/AG23,0)</f>
        <v>11.006751230598628</v>
      </c>
      <c r="AI23" s="29">
        <f t="shared" ca="1" si="1"/>
        <v>-11.006751230598628</v>
      </c>
      <c r="AJ23" s="28"/>
      <c r="AK23" s="28"/>
      <c r="AL23" s="13"/>
      <c r="AM23" s="13"/>
      <c r="AN23" s="13"/>
      <c r="AO23" s="28"/>
      <c r="AP23" s="28"/>
      <c r="AQ23" s="28"/>
      <c r="AR23" s="28"/>
      <c r="AS23" s="28"/>
      <c r="AT23" s="28"/>
      <c r="AU23" s="28"/>
      <c r="AV23" s="1"/>
      <c r="AW23" s="1"/>
      <c r="AX23" s="1"/>
      <c r="AY23" s="1"/>
      <c r="AZ23" s="1"/>
      <c r="BA23" s="1"/>
      <c r="BB23" s="1"/>
    </row>
    <row r="24" spans="1:54" x14ac:dyDescent="0.25">
      <c r="A24" s="4"/>
      <c r="B24" s="33"/>
      <c r="C24" s="33"/>
      <c r="D24" s="33"/>
      <c r="E24" s="19"/>
      <c r="F24" s="13"/>
      <c r="G24" s="13"/>
      <c r="H24" s="13"/>
      <c r="I24" s="12">
        <f ca="1">RANDBETWEEN(1,3)</f>
        <v>3</v>
      </c>
      <c r="J24" s="13"/>
      <c r="K24" s="13"/>
      <c r="L24" s="13"/>
      <c r="M24" s="12">
        <f ca="1">RANDBETWEEN(1,3)</f>
        <v>1</v>
      </c>
      <c r="N24" s="13"/>
      <c r="O24" s="13"/>
      <c r="P24" s="12">
        <f ca="1">RANDBETWEEN(1,3)</f>
        <v>1</v>
      </c>
      <c r="Q24" s="13"/>
      <c r="R24" s="13"/>
      <c r="S24" s="13"/>
      <c r="T24" s="13"/>
      <c r="U24" s="13"/>
      <c r="V24" s="6"/>
      <c r="W24" s="6"/>
      <c r="X24" s="6"/>
      <c r="Y24" s="6"/>
      <c r="Z24" s="6"/>
      <c r="AA24" s="6"/>
      <c r="AB24" s="6"/>
      <c r="AC24" s="5"/>
      <c r="AD24" s="1"/>
      <c r="AE24" s="1"/>
      <c r="AF24" s="28"/>
      <c r="AG24" s="28">
        <v>14</v>
      </c>
      <c r="AH24" s="29">
        <f ca="1">10+IF(Add_wind_in_tree=TRUE,tree_movement*2/AG24,0)</f>
        <v>10.006268999841582</v>
      </c>
      <c r="AI24" s="29">
        <f t="shared" ca="1" si="1"/>
        <v>-10.006268999841582</v>
      </c>
      <c r="AJ24" s="28"/>
      <c r="AK24" s="28"/>
      <c r="AL24" s="13"/>
      <c r="AM24" s="13"/>
      <c r="AN24" s="13"/>
      <c r="AO24" s="28"/>
      <c r="AP24" s="28"/>
      <c r="AQ24" s="28"/>
      <c r="AR24" s="28"/>
      <c r="AS24" s="28"/>
      <c r="AT24" s="28"/>
      <c r="AU24" s="28"/>
      <c r="AV24" s="1"/>
      <c r="AW24" s="1"/>
      <c r="AX24" s="1"/>
      <c r="AY24" s="1"/>
      <c r="AZ24" s="1"/>
      <c r="BA24" s="1"/>
      <c r="BB24" s="1"/>
    </row>
    <row r="25" spans="1:54" x14ac:dyDescent="0.25">
      <c r="A25" s="4"/>
      <c r="B25" s="6"/>
      <c r="C25" s="6"/>
      <c r="D25" s="6"/>
      <c r="E25" s="19"/>
      <c r="F25" s="13"/>
      <c r="G25" s="13"/>
      <c r="H25" s="13"/>
      <c r="I25" s="13"/>
      <c r="J25" s="13"/>
      <c r="K25" s="12">
        <f ca="1">RANDBETWEEN(1,3)</f>
        <v>1</v>
      </c>
      <c r="L25" s="13"/>
      <c r="M25" s="13"/>
      <c r="N25" s="13"/>
      <c r="O25" s="13"/>
      <c r="P25" s="13"/>
      <c r="Q25" s="12"/>
      <c r="R25" s="13"/>
      <c r="S25" s="13"/>
      <c r="T25" s="13"/>
      <c r="U25" s="13"/>
      <c r="V25" s="6"/>
      <c r="W25" s="6"/>
      <c r="X25" s="38" t="s">
        <v>20</v>
      </c>
      <c r="Y25" s="38"/>
      <c r="Z25" s="38"/>
      <c r="AA25" s="6"/>
      <c r="AB25" s="6"/>
      <c r="AC25" s="5"/>
      <c r="AD25" s="1"/>
      <c r="AE25" s="1"/>
      <c r="AF25" s="28"/>
      <c r="AG25" s="28">
        <v>15</v>
      </c>
      <c r="AH25" s="29">
        <f ca="1">11+IF(Add_wind_in_tree=TRUE,tree_movement*2/AG25,0)</f>
        <v>11.00585106651881</v>
      </c>
      <c r="AI25" s="29">
        <f t="shared" ca="1" si="1"/>
        <v>-11.00585106651881</v>
      </c>
      <c r="AJ25" s="28"/>
      <c r="AK25" s="28"/>
      <c r="AL25" s="13"/>
      <c r="AM25" s="13"/>
      <c r="AN25" s="13"/>
      <c r="AO25" s="28"/>
      <c r="AP25" s="28"/>
      <c r="AQ25" s="28"/>
      <c r="AR25" s="28"/>
      <c r="AS25" s="28"/>
      <c r="AT25" s="28"/>
      <c r="AU25" s="28"/>
      <c r="AV25" s="1"/>
      <c r="AW25" s="1"/>
      <c r="AX25" s="1"/>
      <c r="AY25" s="1"/>
      <c r="AZ25" s="1"/>
      <c r="BA25" s="1"/>
      <c r="BB25" s="1"/>
    </row>
    <row r="26" spans="1:54" ht="15" customHeight="1" x14ac:dyDescent="0.25">
      <c r="A26" s="4"/>
      <c r="B26" s="6"/>
      <c r="C26" s="6"/>
      <c r="D26" s="6"/>
      <c r="E26" s="6"/>
      <c r="F26" s="13"/>
      <c r="G26" s="12"/>
      <c r="H26" s="13"/>
      <c r="I26" s="13"/>
      <c r="J26" s="13"/>
      <c r="K26" s="13"/>
      <c r="L26" s="12"/>
      <c r="M26" s="13"/>
      <c r="N26" s="13"/>
      <c r="O26" s="13"/>
      <c r="P26" s="13"/>
      <c r="Q26" s="13"/>
      <c r="R26" s="12"/>
      <c r="S26" s="13"/>
      <c r="T26" s="13"/>
      <c r="U26" s="13"/>
      <c r="V26" s="6"/>
      <c r="W26" s="6"/>
      <c r="X26" s="38"/>
      <c r="Y26" s="38"/>
      <c r="Z26" s="38"/>
      <c r="AA26" s="6"/>
      <c r="AB26" s="6"/>
      <c r="AC26" s="5"/>
      <c r="AD26" s="1"/>
      <c r="AE26" s="1"/>
      <c r="AF26" s="28"/>
      <c r="AG26" s="28">
        <v>16</v>
      </c>
      <c r="AH26" s="29">
        <f ca="1">8+IF(Add_wind_in_tree=TRUE,tree_movement*2/AG26,0)</f>
        <v>8.0054853748613848</v>
      </c>
      <c r="AI26" s="29">
        <f t="shared" ca="1" si="1"/>
        <v>-8.0054853748613848</v>
      </c>
      <c r="AJ26" s="28"/>
      <c r="AK26" s="28"/>
      <c r="AL26" s="13"/>
      <c r="AM26" s="13"/>
      <c r="AN26" s="28"/>
      <c r="AO26" s="28"/>
      <c r="AP26" s="28"/>
      <c r="AQ26" s="28"/>
      <c r="AR26" s="28"/>
      <c r="AS26" s="28"/>
      <c r="AT26" s="28"/>
      <c r="AU26" s="28"/>
      <c r="AV26" s="1"/>
      <c r="AW26" s="1"/>
      <c r="AX26" s="1"/>
      <c r="AY26" s="1"/>
      <c r="AZ26" s="1"/>
      <c r="BA26" s="1"/>
      <c r="BB26" s="1"/>
    </row>
    <row r="27" spans="1:54" ht="15" customHeight="1" x14ac:dyDescent="0.25">
      <c r="A27" s="4"/>
      <c r="B27" s="6"/>
      <c r="C27" s="6"/>
      <c r="D27" s="6"/>
      <c r="E27" s="6"/>
      <c r="F27" s="13"/>
      <c r="G27" s="13"/>
      <c r="H27" s="13"/>
      <c r="I27" s="13"/>
      <c r="J27" s="12"/>
      <c r="K27" s="13"/>
      <c r="L27" s="12"/>
      <c r="M27" s="13"/>
      <c r="N27" s="13"/>
      <c r="O27" s="12"/>
      <c r="P27" s="13"/>
      <c r="Q27" s="13"/>
      <c r="R27" s="13"/>
      <c r="S27" s="13"/>
      <c r="T27" s="13"/>
      <c r="U27" s="13"/>
      <c r="V27" s="6"/>
      <c r="W27" s="6"/>
      <c r="X27" s="38"/>
      <c r="Y27" s="38"/>
      <c r="Z27" s="38"/>
      <c r="AA27" s="6"/>
      <c r="AB27" s="6"/>
      <c r="AC27" s="5"/>
      <c r="AD27" s="1"/>
      <c r="AE27" s="1"/>
      <c r="AF27" s="28"/>
      <c r="AG27" s="28">
        <v>17</v>
      </c>
      <c r="AH27" s="29">
        <f ca="1">9+IF(Add_wind_in_tree=TRUE,tree_movement*2/AG27,0)</f>
        <v>9.005162705751891</v>
      </c>
      <c r="AI27" s="29">
        <f t="shared" ca="1" si="1"/>
        <v>-9.005162705751891</v>
      </c>
      <c r="AJ27" s="28"/>
      <c r="AK27" s="28"/>
      <c r="AL27" s="13"/>
      <c r="AM27" s="13"/>
      <c r="AN27" s="28"/>
      <c r="AO27" s="28"/>
      <c r="AP27" s="28"/>
      <c r="AQ27" s="28"/>
      <c r="AR27" s="28"/>
      <c r="AS27" s="28"/>
      <c r="AT27" s="28"/>
      <c r="AU27" s="28"/>
      <c r="AV27" s="1"/>
      <c r="AW27" s="1"/>
      <c r="AX27" s="1"/>
      <c r="AY27" s="1"/>
      <c r="AZ27" s="1"/>
      <c r="BA27" s="1"/>
      <c r="BB27" s="1"/>
    </row>
    <row r="28" spans="1:54" ht="15" customHeight="1" x14ac:dyDescent="0.25">
      <c r="A28" s="4"/>
      <c r="B28" s="6"/>
      <c r="C28" s="6"/>
      <c r="D28" s="6"/>
      <c r="E28" s="6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6"/>
      <c r="W28" s="6"/>
      <c r="X28" s="18"/>
      <c r="Y28" s="18"/>
      <c r="Z28" s="18"/>
      <c r="AA28" s="6"/>
      <c r="AB28" s="6"/>
      <c r="AC28" s="5"/>
      <c r="AD28" s="1"/>
      <c r="AE28" s="1"/>
      <c r="AF28" s="28"/>
      <c r="AG28" s="28">
        <v>18</v>
      </c>
      <c r="AH28" s="29">
        <f ca="1">6+IF(Add_wind_in_tree=TRUE,tree_movement*2/AG28,0)</f>
        <v>6.0048758887656755</v>
      </c>
      <c r="AI28" s="29">
        <f t="shared" ca="1" si="1"/>
        <v>-6.0048758887656755</v>
      </c>
      <c r="AJ28" s="28"/>
      <c r="AK28" s="28"/>
      <c r="AL28" s="13"/>
      <c r="AM28" s="13"/>
      <c r="AN28" s="28"/>
      <c r="AO28" s="28"/>
      <c r="AP28" s="28"/>
      <c r="AQ28" s="28"/>
      <c r="AR28" s="28"/>
      <c r="AS28" s="28"/>
      <c r="AT28" s="28"/>
      <c r="AU28" s="28"/>
      <c r="AV28" s="1"/>
      <c r="AW28" s="1"/>
      <c r="AX28" s="1"/>
      <c r="AY28" s="1"/>
      <c r="AZ28" s="1"/>
      <c r="BA28" s="1"/>
      <c r="BB28" s="1"/>
    </row>
    <row r="29" spans="1:54" x14ac:dyDescent="0.25">
      <c r="A29" s="4"/>
      <c r="B29" s="6"/>
      <c r="C29" s="6"/>
      <c r="D29" s="6"/>
      <c r="E29" s="6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6"/>
      <c r="W29" s="6"/>
      <c r="X29" s="18"/>
      <c r="Y29" s="18"/>
      <c r="Z29" s="18"/>
      <c r="AA29" s="6"/>
      <c r="AB29" s="6"/>
      <c r="AC29" s="5"/>
      <c r="AD29" s="1"/>
      <c r="AE29" s="1"/>
      <c r="AF29" s="28"/>
      <c r="AG29" s="28">
        <v>19</v>
      </c>
      <c r="AH29" s="29">
        <f ca="1">7+IF(Add_wind_in_tree=TRUE,tree_movement*2/AG29,0)</f>
        <v>7.0046192630411666</v>
      </c>
      <c r="AI29" s="29">
        <f t="shared" ca="1" si="1"/>
        <v>-7.0046192630411666</v>
      </c>
      <c r="AJ29" s="28"/>
      <c r="AK29" s="28"/>
      <c r="AL29" s="13"/>
      <c r="AM29" s="13"/>
      <c r="AN29" s="28"/>
      <c r="AO29" s="28"/>
      <c r="AP29" s="28"/>
      <c r="AQ29" s="28"/>
      <c r="AR29" s="28"/>
      <c r="AS29" s="28"/>
      <c r="AT29" s="28"/>
      <c r="AU29" s="28"/>
      <c r="AV29" s="1"/>
      <c r="AW29" s="1"/>
      <c r="AX29" s="1"/>
      <c r="AY29" s="1"/>
      <c r="AZ29" s="1"/>
      <c r="BA29" s="1"/>
      <c r="BB29" s="1"/>
    </row>
    <row r="30" spans="1:54" x14ac:dyDescent="0.25">
      <c r="A30" s="4"/>
      <c r="B30" s="6"/>
      <c r="C30" s="6"/>
      <c r="D30" s="6"/>
      <c r="E30" s="6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6"/>
      <c r="W30" s="32" t="s">
        <v>23</v>
      </c>
      <c r="X30" s="32"/>
      <c r="Y30" s="32"/>
      <c r="Z30" s="6"/>
      <c r="AA30" s="6"/>
      <c r="AB30" s="6"/>
      <c r="AC30" s="5"/>
      <c r="AD30" s="1"/>
      <c r="AE30" s="1"/>
      <c r="AF30" s="28"/>
      <c r="AG30" s="28">
        <v>20</v>
      </c>
      <c r="AH30" s="29">
        <f ca="1">4+IF(Add_wind_in_tree=TRUE,tree_movement*2/AG30,0)</f>
        <v>4.0043882998891078</v>
      </c>
      <c r="AI30" s="29">
        <f t="shared" ca="1" si="1"/>
        <v>-4.0043882998891078</v>
      </c>
      <c r="AJ30" s="28"/>
      <c r="AK30" s="28"/>
      <c r="AL30" s="13"/>
      <c r="AM30" s="13"/>
      <c r="AN30" s="28"/>
      <c r="AO30" s="28"/>
      <c r="AP30" s="28"/>
      <c r="AQ30" s="28"/>
      <c r="AR30" s="28"/>
      <c r="AS30" s="28"/>
      <c r="AT30" s="28"/>
      <c r="AU30" s="28"/>
      <c r="AV30" s="1"/>
      <c r="AW30" s="1"/>
      <c r="AX30" s="1"/>
      <c r="AY30" s="1"/>
      <c r="AZ30" s="1"/>
      <c r="BA30" s="1"/>
      <c r="BB30" s="1"/>
    </row>
    <row r="31" spans="1:54" x14ac:dyDescent="0.25">
      <c r="A31" s="4"/>
      <c r="B31" s="15" t="s">
        <v>21</v>
      </c>
      <c r="C31" s="6"/>
      <c r="D31" s="6"/>
      <c r="E31" s="6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6"/>
      <c r="W31" s="32"/>
      <c r="X31" s="32"/>
      <c r="Y31" s="32"/>
      <c r="Z31" s="6"/>
      <c r="AA31" s="6"/>
      <c r="AB31" s="6"/>
      <c r="AC31" s="5"/>
      <c r="AD31" s="1"/>
      <c r="AE31" s="1"/>
      <c r="AF31" s="28"/>
      <c r="AG31" s="28">
        <v>21</v>
      </c>
      <c r="AH31" s="29">
        <f ca="1">5+IF(Add_wind_in_tree=TRUE,tree_movement*2/AG31,0)</f>
        <v>5.0041793332277216</v>
      </c>
      <c r="AI31" s="29">
        <f t="shared" ca="1" si="1"/>
        <v>-5.0041793332277216</v>
      </c>
      <c r="AJ31" s="28"/>
      <c r="AK31" s="28"/>
      <c r="AL31" s="13"/>
      <c r="AM31" s="13"/>
      <c r="AN31" s="28"/>
      <c r="AO31" s="28"/>
      <c r="AP31" s="28"/>
      <c r="AQ31" s="28"/>
      <c r="AR31" s="28"/>
      <c r="AS31" s="28"/>
      <c r="AT31" s="28"/>
      <c r="AU31" s="28"/>
      <c r="AV31" s="1"/>
      <c r="AW31" s="1"/>
      <c r="AX31" s="1"/>
      <c r="AY31" s="1"/>
      <c r="AZ31" s="1"/>
      <c r="BA31" s="1"/>
      <c r="BB31" s="1"/>
    </row>
    <row r="32" spans="1:54" x14ac:dyDescent="0.25">
      <c r="A32" s="4"/>
      <c r="B32" s="15" t="s">
        <v>22</v>
      </c>
      <c r="C32" s="6"/>
      <c r="D32" s="6"/>
      <c r="E32" s="6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6"/>
      <c r="W32" s="6"/>
      <c r="X32" s="6"/>
      <c r="Y32" s="6"/>
      <c r="Z32" s="6"/>
      <c r="AA32" s="6"/>
      <c r="AB32" s="6"/>
      <c r="AC32" s="5"/>
      <c r="AD32" s="1"/>
      <c r="AE32" s="1"/>
      <c r="AF32" s="28"/>
      <c r="AG32" s="28">
        <v>22</v>
      </c>
      <c r="AH32" s="29">
        <f ca="1">2+IF(Add_wind_in_tree=TRUE,tree_movement*2/AG32,0)</f>
        <v>2.0039893635355526</v>
      </c>
      <c r="AI32" s="29">
        <f t="shared" ca="1" si="1"/>
        <v>-2.0039893635355526</v>
      </c>
      <c r="AJ32" s="28"/>
      <c r="AK32" s="28"/>
      <c r="AL32" s="13"/>
      <c r="AM32" s="13"/>
      <c r="AN32" s="28"/>
      <c r="AO32" s="28"/>
      <c r="AP32" s="28"/>
      <c r="AQ32" s="28"/>
      <c r="AR32" s="28"/>
      <c r="AS32" s="28"/>
      <c r="AT32" s="28"/>
      <c r="AU32" s="28"/>
      <c r="AV32" s="1"/>
      <c r="AW32" s="1"/>
      <c r="AX32" s="1"/>
      <c r="AY32" s="1"/>
      <c r="AZ32" s="1"/>
      <c r="BA32" s="1"/>
      <c r="BB32" s="1"/>
    </row>
    <row r="33" spans="1:54" ht="15.75" thickBot="1" x14ac:dyDescent="0.3">
      <c r="A33" s="7"/>
      <c r="B33" s="22"/>
      <c r="C33" s="8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8"/>
      <c r="W33" s="22"/>
      <c r="X33" s="8"/>
      <c r="Y33" s="8"/>
      <c r="Z33" s="8"/>
      <c r="AA33" s="8"/>
      <c r="AB33" s="8"/>
      <c r="AC33" s="9"/>
      <c r="AD33" s="1"/>
      <c r="AE33" s="1"/>
      <c r="AF33" s="28"/>
      <c r="AG33" s="28">
        <v>23</v>
      </c>
      <c r="AH33" s="29">
        <f ca="1">3+IF(Add_wind_in_tree=TRUE,tree_movement*2/AG33,0)</f>
        <v>3.0038159129470503</v>
      </c>
      <c r="AI33" s="29">
        <f t="shared" ca="1" si="1"/>
        <v>-3.0038159129470503</v>
      </c>
      <c r="AJ33" s="28"/>
      <c r="AK33" s="28"/>
      <c r="AL33" s="13"/>
      <c r="AM33" s="13"/>
      <c r="AN33" s="28"/>
      <c r="AO33" s="28"/>
      <c r="AP33" s="28"/>
      <c r="AQ33" s="28"/>
      <c r="AR33" s="28"/>
      <c r="AS33" s="28"/>
      <c r="AT33" s="28"/>
      <c r="AU33" s="28"/>
      <c r="AV33" s="1"/>
      <c r="AW33" s="1"/>
      <c r="AX33" s="1"/>
      <c r="AY33" s="1"/>
      <c r="AZ33" s="1"/>
      <c r="BA33" s="1"/>
      <c r="BB33" s="1"/>
    </row>
    <row r="34" spans="1:54" x14ac:dyDescent="0.25">
      <c r="A34" s="6"/>
      <c r="B34" s="6"/>
      <c r="C34" s="6"/>
      <c r="D34" s="6"/>
      <c r="E34" s="6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6"/>
      <c r="W34" s="6"/>
      <c r="X34" s="6"/>
      <c r="Y34" s="6"/>
      <c r="Z34" s="6"/>
      <c r="AA34" s="6"/>
      <c r="AB34" s="6"/>
      <c r="AC34" s="6"/>
      <c r="AD34" s="1"/>
      <c r="AE34" s="1"/>
      <c r="AF34" s="28"/>
      <c r="AG34" s="28">
        <v>24</v>
      </c>
      <c r="AH34" s="29">
        <f ca="1">1+IF(Add_wind_in_tree=TRUE,tree_movement*2/AG34,0)</f>
        <v>1.0036569165742566</v>
      </c>
      <c r="AI34" s="29">
        <f t="shared" ca="1" si="1"/>
        <v>-1.0036569165742566</v>
      </c>
      <c r="AJ34" s="28"/>
      <c r="AK34" s="28"/>
      <c r="AL34" s="13"/>
      <c r="AM34" s="13"/>
      <c r="AN34" s="28"/>
      <c r="AO34" s="28"/>
      <c r="AP34" s="28"/>
      <c r="AQ34" s="28"/>
      <c r="AR34" s="28"/>
      <c r="AS34" s="28"/>
      <c r="AT34" s="28"/>
      <c r="AU34" s="28"/>
      <c r="AV34" s="1"/>
      <c r="AW34" s="1"/>
      <c r="AX34" s="1"/>
      <c r="AY34" s="1"/>
      <c r="AZ34" s="1"/>
      <c r="BA34" s="1"/>
      <c r="BB34" s="1"/>
    </row>
    <row r="35" spans="1:54" x14ac:dyDescent="0.25">
      <c r="A35" s="6"/>
      <c r="B35" s="15"/>
      <c r="C35" s="6"/>
      <c r="D35" s="6"/>
      <c r="E35" s="6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6"/>
      <c r="W35" s="6"/>
      <c r="X35" s="6"/>
      <c r="Y35" s="6"/>
      <c r="Z35" s="6"/>
      <c r="AA35" s="6"/>
      <c r="AB35" s="6"/>
      <c r="AC35" s="6"/>
      <c r="AD35" s="1"/>
      <c r="AE35" s="1"/>
      <c r="AF35" s="28"/>
      <c r="AG35" s="28">
        <v>25</v>
      </c>
      <c r="AH35" s="29">
        <v>0</v>
      </c>
      <c r="AI35" s="29">
        <f t="shared" si="1"/>
        <v>0</v>
      </c>
      <c r="AJ35" s="28"/>
      <c r="AK35" s="28"/>
      <c r="AL35" s="13"/>
      <c r="AM35" s="13"/>
      <c r="AN35" s="28"/>
      <c r="AO35" s="28"/>
      <c r="AP35" s="28"/>
      <c r="AQ35" s="28"/>
      <c r="AR35" s="28"/>
      <c r="AS35" s="28"/>
      <c r="AT35" s="28"/>
      <c r="AU35" s="28"/>
      <c r="AV35" s="1"/>
      <c r="AW35" s="1"/>
      <c r="AX35" s="1"/>
      <c r="AY35" s="1"/>
      <c r="AZ35" s="1"/>
      <c r="BA35" s="1"/>
      <c r="BB35" s="1"/>
    </row>
    <row r="36" spans="1:5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1"/>
      <c r="AE36" s="1"/>
      <c r="AF36" s="28"/>
      <c r="AG36" s="28"/>
      <c r="AH36" s="28"/>
      <c r="AI36" s="28"/>
      <c r="AJ36" s="28"/>
      <c r="AK36" s="28"/>
      <c r="AL36" s="13"/>
      <c r="AM36" s="13"/>
      <c r="AN36" s="28"/>
      <c r="AO36" s="28"/>
      <c r="AP36" s="28"/>
      <c r="AQ36" s="28"/>
      <c r="AR36" s="28"/>
      <c r="AS36" s="28"/>
      <c r="AT36" s="28"/>
      <c r="AU36" s="28"/>
      <c r="AV36" s="1"/>
      <c r="AW36" s="1"/>
      <c r="AX36" s="1"/>
      <c r="AY36" s="1"/>
      <c r="AZ36" s="1"/>
      <c r="BA36" s="1"/>
      <c r="BB36" s="1"/>
    </row>
    <row r="37" spans="1:54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21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1"/>
      <c r="AE37" s="1"/>
      <c r="AF37" s="28"/>
      <c r="AG37" s="28"/>
      <c r="AH37" s="28"/>
      <c r="AI37" s="28"/>
      <c r="AJ37" s="28"/>
      <c r="AK37" s="28"/>
      <c r="AL37" s="13"/>
      <c r="AM37" s="13"/>
      <c r="AN37" s="28"/>
      <c r="AO37" s="28"/>
      <c r="AP37" s="28"/>
      <c r="AQ37" s="28"/>
      <c r="AR37" s="28"/>
      <c r="AS37" s="28"/>
      <c r="AT37" s="28"/>
      <c r="AU37" s="28"/>
      <c r="AV37" s="1"/>
      <c r="AW37" s="1"/>
      <c r="AX37" s="1"/>
      <c r="AY37" s="1"/>
      <c r="AZ37" s="1"/>
      <c r="BA37" s="1"/>
      <c r="BB37" s="1"/>
    </row>
    <row r="38" spans="1:54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1"/>
      <c r="AE38" s="1"/>
      <c r="AF38" s="28"/>
      <c r="AG38" s="28"/>
      <c r="AH38" s="28"/>
      <c r="AI38" s="28"/>
      <c r="AJ38" s="28"/>
      <c r="AK38" s="28"/>
      <c r="AL38" s="13"/>
      <c r="AM38" s="13"/>
      <c r="AN38" s="28"/>
      <c r="AO38" s="28"/>
      <c r="AP38" s="28"/>
      <c r="AQ38" s="28"/>
      <c r="AR38" s="28"/>
      <c r="AS38" s="28"/>
      <c r="AT38" s="28"/>
      <c r="AU38" s="28"/>
      <c r="AV38" s="1"/>
      <c r="AW38" s="1"/>
      <c r="AX38" s="1"/>
      <c r="AY38" s="1"/>
      <c r="AZ38" s="1"/>
      <c r="BA38" s="1"/>
      <c r="BB38" s="1"/>
    </row>
    <row r="39" spans="1:5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5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8"/>
      <c r="AG39" s="28"/>
      <c r="AH39" s="28"/>
      <c r="AI39" s="28"/>
      <c r="AJ39" s="28"/>
      <c r="AK39" s="28"/>
      <c r="AL39" s="13"/>
      <c r="AM39" s="13"/>
      <c r="AN39" s="28"/>
      <c r="AO39" s="28"/>
      <c r="AP39" s="28"/>
      <c r="AQ39" s="28"/>
      <c r="AR39" s="28"/>
      <c r="AS39" s="28"/>
      <c r="AT39" s="28"/>
      <c r="AU39" s="28"/>
      <c r="AV39" s="1"/>
      <c r="AW39" s="1"/>
      <c r="AX39" s="1"/>
      <c r="AY39" s="1"/>
      <c r="AZ39" s="1"/>
      <c r="BA39" s="1"/>
      <c r="BB39" s="1"/>
    </row>
    <row r="40" spans="1:5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8"/>
      <c r="AG40" s="28"/>
      <c r="AH40" s="28"/>
      <c r="AI40" s="28"/>
      <c r="AJ40" s="28"/>
      <c r="AK40" s="28"/>
      <c r="AL40" s="13"/>
      <c r="AM40" s="13"/>
      <c r="AN40" s="28"/>
      <c r="AO40" s="28"/>
      <c r="AP40" s="28"/>
      <c r="AQ40" s="28"/>
      <c r="AR40" s="28"/>
      <c r="AS40" s="28"/>
      <c r="AT40" s="28"/>
      <c r="AU40" s="28"/>
      <c r="AV40" s="1"/>
      <c r="AW40" s="1"/>
      <c r="AX40" s="1"/>
      <c r="AY40" s="1"/>
      <c r="AZ40" s="1"/>
      <c r="BA40" s="1"/>
      <c r="BB40" s="1"/>
    </row>
    <row r="41" spans="1:5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5"/>
      <c r="N41" s="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8"/>
      <c r="AG41" s="28"/>
      <c r="AH41" s="28"/>
      <c r="AI41" s="28"/>
      <c r="AJ41" s="28"/>
      <c r="AK41" s="28"/>
      <c r="AL41" s="13"/>
      <c r="AM41" s="13"/>
      <c r="AN41" s="28"/>
      <c r="AO41" s="28"/>
      <c r="AP41" s="28"/>
      <c r="AQ41" s="28"/>
      <c r="AR41" s="28"/>
      <c r="AS41" s="28"/>
      <c r="AT41" s="28"/>
      <c r="AU41" s="28"/>
      <c r="AV41" s="1"/>
      <c r="AW41" s="1"/>
      <c r="AX41" s="1"/>
      <c r="AY41" s="1"/>
      <c r="AZ41" s="1"/>
      <c r="BA41" s="1"/>
      <c r="BB41" s="1"/>
    </row>
    <row r="42" spans="1:5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8"/>
      <c r="AG42" s="28"/>
      <c r="AH42" s="28"/>
      <c r="AI42" s="28"/>
      <c r="AJ42" s="28"/>
      <c r="AK42" s="28"/>
      <c r="AL42" s="13"/>
      <c r="AM42" s="13"/>
      <c r="AN42" s="28"/>
      <c r="AO42" s="28"/>
      <c r="AP42" s="28"/>
      <c r="AQ42" s="28"/>
      <c r="AR42" s="28"/>
      <c r="AS42" s="28"/>
      <c r="AT42" s="28"/>
      <c r="AU42" s="28"/>
      <c r="AV42" s="1"/>
      <c r="AW42" s="1"/>
      <c r="AX42" s="1"/>
      <c r="AY42" s="1"/>
      <c r="AZ42" s="1"/>
      <c r="BA42" s="1"/>
      <c r="BB42" s="1"/>
    </row>
    <row r="43" spans="1:5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8"/>
      <c r="AG43" s="28"/>
      <c r="AH43" s="28"/>
      <c r="AI43" s="28"/>
      <c r="AJ43" s="28"/>
      <c r="AK43" s="28"/>
      <c r="AL43" s="13"/>
      <c r="AM43" s="13"/>
      <c r="AN43" s="28"/>
      <c r="AO43" s="28"/>
      <c r="AP43" s="28"/>
      <c r="AQ43" s="28"/>
      <c r="AR43" s="28"/>
      <c r="AS43" s="28"/>
      <c r="AT43" s="28"/>
      <c r="AU43" s="28"/>
      <c r="AV43" s="1"/>
      <c r="AW43" s="1"/>
      <c r="AX43" s="1"/>
      <c r="AY43" s="1"/>
      <c r="AZ43" s="1"/>
      <c r="BA43" s="1"/>
      <c r="BB43" s="1"/>
    </row>
    <row r="44" spans="1:5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8"/>
      <c r="AG44" s="28"/>
      <c r="AH44" s="28"/>
      <c r="AI44" s="28"/>
      <c r="AJ44" s="28"/>
      <c r="AK44" s="28"/>
      <c r="AL44" s="13"/>
      <c r="AM44" s="13"/>
      <c r="AN44" s="28"/>
      <c r="AO44" s="28"/>
      <c r="AP44" s="28"/>
      <c r="AQ44" s="28"/>
      <c r="AR44" s="28"/>
      <c r="AS44" s="28"/>
      <c r="AT44" s="28"/>
      <c r="AU44" s="28"/>
      <c r="AV44" s="1"/>
      <c r="AW44" s="1"/>
      <c r="AX44" s="1"/>
      <c r="AY44" s="1"/>
      <c r="AZ44" s="1"/>
      <c r="BA44" s="1"/>
      <c r="BB44" s="1"/>
    </row>
    <row r="45" spans="1:5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8"/>
      <c r="AG45" s="28"/>
      <c r="AH45" s="28"/>
      <c r="AI45" s="28"/>
      <c r="AJ45" s="28"/>
      <c r="AK45" s="28"/>
      <c r="AL45" s="13"/>
      <c r="AM45" s="13"/>
      <c r="AN45" s="28"/>
      <c r="AO45" s="28"/>
      <c r="AP45" s="28"/>
      <c r="AQ45" s="28"/>
      <c r="AR45" s="28"/>
      <c r="AS45" s="28"/>
      <c r="AT45" s="28"/>
      <c r="AU45" s="28"/>
      <c r="AV45" s="1"/>
      <c r="AW45" s="1"/>
      <c r="AX45" s="1"/>
      <c r="AY45" s="1"/>
      <c r="AZ45" s="1"/>
      <c r="BA45" s="1"/>
      <c r="BB45" s="1"/>
    </row>
    <row r="46" spans="1:5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8"/>
      <c r="AG46" s="28"/>
      <c r="AH46" s="28"/>
      <c r="AI46" s="28"/>
      <c r="AJ46" s="28"/>
      <c r="AK46" s="28"/>
      <c r="AL46" s="13"/>
      <c r="AM46" s="13"/>
      <c r="AN46" s="28"/>
      <c r="AO46" s="28"/>
      <c r="AP46" s="28"/>
      <c r="AQ46" s="28"/>
      <c r="AR46" s="28"/>
      <c r="AS46" s="28"/>
      <c r="AT46" s="28"/>
      <c r="AU46" s="28"/>
      <c r="AV46" s="1"/>
      <c r="AW46" s="1"/>
      <c r="AX46" s="1"/>
      <c r="AY46" s="1"/>
      <c r="AZ46" s="1"/>
      <c r="BA46" s="1"/>
      <c r="BB46" s="1"/>
    </row>
    <row r="47" spans="1:5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8"/>
      <c r="AG47" s="28"/>
      <c r="AH47" s="28"/>
      <c r="AI47" s="28"/>
      <c r="AJ47" s="28"/>
      <c r="AK47" s="28"/>
      <c r="AL47" s="13"/>
      <c r="AM47" s="13"/>
      <c r="AN47" s="28"/>
      <c r="AO47" s="28"/>
      <c r="AP47" s="28"/>
      <c r="AQ47" s="28"/>
      <c r="AR47" s="28"/>
      <c r="AS47" s="28"/>
      <c r="AT47" s="28"/>
      <c r="AU47" s="28"/>
      <c r="AV47" s="1"/>
      <c r="AW47" s="1"/>
      <c r="AX47" s="1"/>
      <c r="AY47" s="1"/>
      <c r="AZ47" s="1"/>
      <c r="BA47" s="1"/>
      <c r="BB47" s="1"/>
    </row>
    <row r="48" spans="1:5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8"/>
      <c r="AG48" s="28"/>
      <c r="AH48" s="28"/>
      <c r="AI48" s="28"/>
      <c r="AJ48" s="28"/>
      <c r="AK48" s="28"/>
      <c r="AL48" s="13"/>
      <c r="AM48" s="13"/>
      <c r="AN48" s="28"/>
      <c r="AO48" s="28"/>
      <c r="AP48" s="28"/>
      <c r="AQ48" s="28"/>
      <c r="AR48" s="28"/>
      <c r="AS48" s="28"/>
      <c r="AT48" s="28"/>
      <c r="AU48" s="28"/>
      <c r="AV48" s="1"/>
      <c r="AW48" s="1"/>
      <c r="AX48" s="1"/>
      <c r="AY48" s="1"/>
      <c r="AZ48" s="1"/>
      <c r="BA48" s="1"/>
      <c r="BB48" s="1"/>
    </row>
    <row r="49" spans="1:5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8"/>
      <c r="AG49" s="28"/>
      <c r="AH49" s="28"/>
      <c r="AI49" s="28"/>
      <c r="AJ49" s="28"/>
      <c r="AK49" s="28"/>
      <c r="AL49" s="13"/>
      <c r="AM49" s="13"/>
      <c r="AN49" s="28"/>
      <c r="AO49" s="28"/>
      <c r="AP49" s="28"/>
      <c r="AQ49" s="28"/>
      <c r="AR49" s="28"/>
      <c r="AS49" s="28"/>
      <c r="AT49" s="28"/>
      <c r="AU49" s="28"/>
      <c r="AV49" s="1"/>
      <c r="AW49" s="1"/>
      <c r="AX49" s="1"/>
      <c r="AY49" s="1"/>
      <c r="AZ49" s="1"/>
      <c r="BA49" s="1"/>
      <c r="BB49" s="1"/>
    </row>
    <row r="50" spans="1:5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8"/>
      <c r="AG50" s="28"/>
      <c r="AH50" s="28"/>
      <c r="AI50" s="28"/>
      <c r="AJ50" s="28"/>
      <c r="AK50" s="28"/>
      <c r="AL50" s="13"/>
      <c r="AM50" s="13"/>
      <c r="AN50" s="28"/>
      <c r="AO50" s="28"/>
      <c r="AP50" s="28"/>
      <c r="AQ50" s="28"/>
      <c r="AR50" s="28"/>
      <c r="AS50" s="28"/>
      <c r="AT50" s="28"/>
      <c r="AU50" s="28"/>
      <c r="AV50" s="1"/>
      <c r="AW50" s="1"/>
      <c r="AX50" s="1"/>
      <c r="AY50" s="1"/>
      <c r="AZ50" s="1"/>
      <c r="BA50" s="1"/>
      <c r="BB50" s="1"/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8"/>
      <c r="AG51" s="28"/>
      <c r="AH51" s="28"/>
      <c r="AI51" s="28"/>
      <c r="AJ51" s="28"/>
      <c r="AK51" s="28"/>
      <c r="AL51" s="13"/>
      <c r="AM51" s="13"/>
      <c r="AN51" s="28"/>
      <c r="AO51" s="28"/>
      <c r="AP51" s="28"/>
      <c r="AQ51" s="28"/>
      <c r="AR51" s="28"/>
      <c r="AS51" s="28"/>
      <c r="AT51" s="28"/>
      <c r="AU51" s="28"/>
      <c r="AV51" s="1"/>
      <c r="AW51" s="1"/>
      <c r="AX51" s="1"/>
      <c r="AY51" s="1"/>
      <c r="AZ51" s="1"/>
      <c r="BA51" s="1"/>
      <c r="BB51" s="1"/>
    </row>
    <row r="52" spans="1:5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8"/>
      <c r="AG52" s="28"/>
      <c r="AH52" s="28"/>
      <c r="AI52" s="28"/>
      <c r="AJ52" s="28"/>
      <c r="AK52" s="28"/>
      <c r="AL52" s="13"/>
      <c r="AM52" s="13"/>
      <c r="AN52" s="28"/>
      <c r="AO52" s="28"/>
      <c r="AP52" s="28"/>
      <c r="AQ52" s="28"/>
      <c r="AR52" s="28"/>
      <c r="AS52" s="28"/>
      <c r="AT52" s="28"/>
      <c r="AU52" s="28"/>
      <c r="AV52" s="1"/>
      <c r="AW52" s="1"/>
      <c r="AX52" s="1"/>
      <c r="AY52" s="1"/>
      <c r="AZ52" s="1"/>
      <c r="BA52" s="1"/>
      <c r="BB52" s="1"/>
    </row>
    <row r="53" spans="1:5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8"/>
      <c r="AG53" s="28"/>
      <c r="AH53" s="28"/>
      <c r="AI53" s="28"/>
      <c r="AJ53" s="28"/>
      <c r="AK53" s="28"/>
      <c r="AL53" s="13"/>
      <c r="AM53" s="13"/>
      <c r="AN53" s="28"/>
      <c r="AO53" s="28"/>
      <c r="AP53" s="28"/>
      <c r="AQ53" s="28"/>
      <c r="AR53" s="28"/>
      <c r="AS53" s="28"/>
      <c r="AT53" s="28"/>
      <c r="AU53" s="28"/>
      <c r="AV53" s="1"/>
      <c r="AW53" s="1"/>
      <c r="AX53" s="1"/>
      <c r="AY53" s="1"/>
      <c r="AZ53" s="1"/>
      <c r="BA53" s="1"/>
      <c r="BB53" s="1"/>
    </row>
    <row r="54" spans="1:5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8"/>
      <c r="AG54" s="28"/>
      <c r="AH54" s="28"/>
      <c r="AI54" s="28"/>
      <c r="AJ54" s="28"/>
      <c r="AK54" s="28"/>
      <c r="AL54" s="13"/>
      <c r="AM54" s="13"/>
      <c r="AN54" s="28"/>
      <c r="AO54" s="28"/>
      <c r="AP54" s="28"/>
      <c r="AQ54" s="28"/>
      <c r="AR54" s="28"/>
      <c r="AS54" s="28"/>
      <c r="AT54" s="28"/>
      <c r="AU54" s="28"/>
      <c r="AV54" s="1"/>
      <c r="AW54" s="1"/>
      <c r="AX54" s="1"/>
      <c r="AY54" s="1"/>
      <c r="AZ54" s="1"/>
      <c r="BA54" s="1"/>
      <c r="BB54" s="1"/>
    </row>
    <row r="55" spans="1:5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8"/>
      <c r="AG55" s="28"/>
      <c r="AH55" s="28"/>
      <c r="AI55" s="28"/>
      <c r="AJ55" s="28"/>
      <c r="AK55" s="28"/>
      <c r="AL55" s="13"/>
      <c r="AM55" s="13"/>
      <c r="AN55" s="28"/>
      <c r="AO55" s="28"/>
      <c r="AP55" s="28"/>
      <c r="AQ55" s="28"/>
      <c r="AR55" s="28"/>
      <c r="AS55" s="28"/>
      <c r="AT55" s="28"/>
      <c r="AU55" s="28"/>
      <c r="AV55" s="1"/>
      <c r="AW55" s="1"/>
      <c r="AX55" s="1"/>
      <c r="AY55" s="1"/>
      <c r="AZ55" s="1"/>
      <c r="BA55" s="1"/>
      <c r="BB55" s="1"/>
    </row>
    <row r="56" spans="1:5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28"/>
      <c r="AH56" s="28"/>
      <c r="AI56" s="28"/>
      <c r="AJ56" s="28"/>
      <c r="AK56" s="28"/>
      <c r="AL56" s="13"/>
      <c r="AM56" s="13"/>
      <c r="AN56" s="28"/>
      <c r="AO56" s="28"/>
      <c r="AP56" s="28"/>
      <c r="AQ56" s="28"/>
      <c r="AR56" s="28"/>
      <c r="AS56" s="28"/>
      <c r="AT56" s="28"/>
      <c r="AU56" s="28"/>
      <c r="AV56" s="1"/>
      <c r="AW56" s="1"/>
      <c r="AX56" s="1"/>
      <c r="AY56" s="1"/>
      <c r="AZ56" s="1"/>
      <c r="BA56" s="1"/>
      <c r="BB56" s="1"/>
    </row>
    <row r="57" spans="1:5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28"/>
      <c r="AH57" s="28"/>
      <c r="AI57" s="28"/>
      <c r="AJ57" s="28"/>
      <c r="AK57" s="28"/>
      <c r="AL57" s="13"/>
      <c r="AM57" s="13"/>
      <c r="AN57" s="28"/>
      <c r="AO57" s="28"/>
      <c r="AP57" s="28"/>
      <c r="AQ57" s="28"/>
      <c r="AR57" s="28"/>
      <c r="AS57" s="28"/>
      <c r="AT57" s="28"/>
      <c r="AU57" s="28"/>
      <c r="AV57" s="1"/>
      <c r="AW57" s="1"/>
      <c r="AX57" s="1"/>
      <c r="AY57" s="1"/>
      <c r="AZ57" s="1"/>
      <c r="BA57" s="1"/>
      <c r="BB57" s="1"/>
    </row>
    <row r="58" spans="1:5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8"/>
      <c r="AG58" s="28"/>
      <c r="AH58" s="28"/>
      <c r="AI58" s="28"/>
      <c r="AJ58" s="28"/>
      <c r="AK58" s="28"/>
      <c r="AL58" s="13"/>
      <c r="AM58" s="13"/>
      <c r="AN58" s="28"/>
      <c r="AO58" s="28"/>
      <c r="AP58" s="28"/>
      <c r="AQ58" s="28"/>
      <c r="AR58" s="28"/>
      <c r="AS58" s="28"/>
      <c r="AT58" s="28"/>
      <c r="AU58" s="28"/>
      <c r="AV58" s="1"/>
      <c r="AW58" s="1"/>
      <c r="AX58" s="1"/>
      <c r="AY58" s="1"/>
      <c r="AZ58" s="1"/>
      <c r="BA58" s="1"/>
      <c r="BB58" s="1"/>
    </row>
    <row r="59" spans="1:5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8"/>
      <c r="AG59" s="28"/>
      <c r="AH59" s="28"/>
      <c r="AI59" s="28"/>
      <c r="AJ59" s="28"/>
      <c r="AK59" s="28"/>
      <c r="AL59" s="13"/>
      <c r="AM59" s="13"/>
      <c r="AN59" s="28"/>
      <c r="AO59" s="28"/>
      <c r="AP59" s="28"/>
      <c r="AQ59" s="28"/>
      <c r="AR59" s="28"/>
      <c r="AS59" s="28"/>
      <c r="AT59" s="28"/>
      <c r="AU59" s="28"/>
      <c r="AV59" s="1"/>
      <c r="AW59" s="1"/>
      <c r="AX59" s="1"/>
      <c r="AY59" s="1"/>
      <c r="AZ59" s="1"/>
      <c r="BA59" s="1"/>
      <c r="BB59" s="1"/>
    </row>
    <row r="60" spans="1:5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8"/>
      <c r="AG60" s="28"/>
      <c r="AH60" s="28"/>
      <c r="AI60" s="28"/>
      <c r="AJ60" s="28"/>
      <c r="AK60" s="28"/>
      <c r="AL60" s="13"/>
      <c r="AM60" s="13"/>
      <c r="AN60" s="28"/>
      <c r="AO60" s="28"/>
      <c r="AP60" s="28"/>
      <c r="AQ60" s="28"/>
      <c r="AR60" s="28"/>
      <c r="AS60" s="28"/>
      <c r="AT60" s="28"/>
      <c r="AU60" s="28"/>
      <c r="AV60" s="1"/>
      <c r="AW60" s="1"/>
      <c r="AX60" s="1"/>
      <c r="AY60" s="1"/>
      <c r="AZ60" s="1"/>
      <c r="BA60" s="1"/>
      <c r="BB60" s="1"/>
    </row>
    <row r="61" spans="1:5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8"/>
      <c r="AG61" s="28"/>
      <c r="AH61" s="28"/>
      <c r="AI61" s="28"/>
      <c r="AJ61" s="28"/>
      <c r="AK61" s="28"/>
      <c r="AL61" s="13"/>
      <c r="AM61" s="13"/>
      <c r="AN61" s="28"/>
      <c r="AO61" s="28"/>
      <c r="AP61" s="28"/>
      <c r="AQ61" s="28"/>
      <c r="AR61" s="28"/>
      <c r="AS61" s="28"/>
      <c r="AT61" s="28"/>
      <c r="AU61" s="28"/>
      <c r="AV61" s="1"/>
      <c r="AW61" s="1"/>
      <c r="AX61" s="1"/>
      <c r="AY61" s="1"/>
      <c r="AZ61" s="1"/>
      <c r="BA61" s="1"/>
      <c r="BB61" s="1"/>
    </row>
    <row r="62" spans="1:5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8"/>
      <c r="AG62" s="28"/>
      <c r="AH62" s="28"/>
      <c r="AI62" s="28"/>
      <c r="AJ62" s="28"/>
      <c r="AK62" s="28"/>
      <c r="AL62" s="13"/>
      <c r="AM62" s="13"/>
      <c r="AN62" s="28"/>
      <c r="AO62" s="28"/>
      <c r="AP62" s="28"/>
      <c r="AQ62" s="28"/>
      <c r="AR62" s="28"/>
      <c r="AS62" s="28"/>
      <c r="AT62" s="28"/>
      <c r="AU62" s="28"/>
      <c r="AV62" s="1"/>
      <c r="AW62" s="1"/>
      <c r="AX62" s="1"/>
      <c r="AY62" s="1"/>
      <c r="AZ62" s="1"/>
      <c r="BA62" s="1"/>
      <c r="BB62" s="1"/>
    </row>
    <row r="63" spans="1:5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8"/>
      <c r="AG63" s="28"/>
      <c r="AH63" s="28"/>
      <c r="AI63" s="28"/>
      <c r="AJ63" s="28"/>
      <c r="AK63" s="28"/>
      <c r="AL63" s="13"/>
      <c r="AM63" s="13"/>
      <c r="AN63" s="28"/>
      <c r="AO63" s="28"/>
      <c r="AP63" s="28"/>
      <c r="AQ63" s="28"/>
      <c r="AR63" s="28"/>
      <c r="AS63" s="28"/>
      <c r="AT63" s="28"/>
      <c r="AU63" s="28"/>
      <c r="AV63" s="1"/>
      <c r="AW63" s="1"/>
      <c r="AX63" s="1"/>
      <c r="AY63" s="1"/>
      <c r="AZ63" s="1"/>
      <c r="BA63" s="1"/>
      <c r="BB63" s="1"/>
    </row>
    <row r="64" spans="1:5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8"/>
      <c r="AG64" s="28"/>
      <c r="AH64" s="28"/>
      <c r="AI64" s="28"/>
      <c r="AJ64" s="28"/>
      <c r="AK64" s="28"/>
      <c r="AL64" s="13"/>
      <c r="AM64" s="13"/>
      <c r="AN64" s="28"/>
      <c r="AO64" s="28"/>
      <c r="AP64" s="28"/>
      <c r="AQ64" s="28"/>
      <c r="AR64" s="28"/>
      <c r="AS64" s="28"/>
      <c r="AT64" s="28"/>
      <c r="AU64" s="28"/>
      <c r="AV64" s="1"/>
      <c r="AW64" s="1"/>
      <c r="AX64" s="1"/>
      <c r="AY64" s="1"/>
      <c r="AZ64" s="1"/>
      <c r="BA64" s="1"/>
      <c r="BB64" s="1"/>
    </row>
    <row r="65" spans="1:5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8"/>
      <c r="AG65" s="28"/>
      <c r="AH65" s="28"/>
      <c r="AI65" s="28"/>
      <c r="AJ65" s="28"/>
      <c r="AK65" s="28"/>
      <c r="AL65" s="13"/>
      <c r="AM65" s="13"/>
      <c r="AN65" s="28"/>
      <c r="AO65" s="28"/>
      <c r="AP65" s="28"/>
      <c r="AQ65" s="28"/>
      <c r="AR65" s="28"/>
      <c r="AS65" s="28"/>
      <c r="AT65" s="28"/>
      <c r="AU65" s="28"/>
      <c r="AV65" s="1"/>
      <c r="AW65" s="1"/>
      <c r="AX65" s="1"/>
      <c r="AY65" s="1"/>
      <c r="AZ65" s="1"/>
      <c r="BA65" s="1"/>
      <c r="BB65" s="1"/>
    </row>
    <row r="66" spans="1:5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8"/>
      <c r="AG66" s="28"/>
      <c r="AH66" s="28"/>
      <c r="AI66" s="28"/>
      <c r="AJ66" s="28"/>
      <c r="AK66" s="28"/>
      <c r="AL66" s="13"/>
      <c r="AM66" s="13"/>
      <c r="AN66" s="28"/>
      <c r="AO66" s="28"/>
      <c r="AP66" s="28"/>
      <c r="AQ66" s="28"/>
      <c r="AR66" s="28"/>
      <c r="AS66" s="28"/>
      <c r="AT66" s="28"/>
      <c r="AU66" s="28"/>
      <c r="AV66" s="1"/>
      <c r="AW66" s="1"/>
      <c r="AX66" s="1"/>
      <c r="AY66" s="1"/>
      <c r="AZ66" s="1"/>
      <c r="BA66" s="1"/>
      <c r="BB66" s="1"/>
    </row>
    <row r="67" spans="1:5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8"/>
      <c r="AG67" s="28"/>
      <c r="AH67" s="28"/>
      <c r="AI67" s="28"/>
      <c r="AJ67" s="28"/>
      <c r="AK67" s="28"/>
      <c r="AL67" s="13"/>
      <c r="AM67" s="13"/>
      <c r="AN67" s="28"/>
      <c r="AO67" s="28"/>
      <c r="AP67" s="28"/>
      <c r="AQ67" s="28"/>
      <c r="AR67" s="28"/>
      <c r="AS67" s="28"/>
      <c r="AT67" s="28"/>
      <c r="AU67" s="28"/>
      <c r="AV67" s="1"/>
      <c r="AW67" s="1"/>
      <c r="AX67" s="1"/>
      <c r="AY67" s="1"/>
      <c r="AZ67" s="1"/>
      <c r="BA67" s="1"/>
      <c r="BB67" s="1"/>
    </row>
    <row r="68" spans="1:5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8"/>
      <c r="AG68" s="28"/>
      <c r="AH68" s="28"/>
      <c r="AI68" s="28"/>
      <c r="AJ68" s="28"/>
      <c r="AK68" s="28"/>
      <c r="AL68" s="13"/>
      <c r="AM68" s="13"/>
      <c r="AN68" s="28"/>
      <c r="AO68" s="28"/>
      <c r="AP68" s="28"/>
      <c r="AQ68" s="28"/>
      <c r="AR68" s="28"/>
      <c r="AS68" s="28"/>
      <c r="AT68" s="28"/>
      <c r="AU68" s="28"/>
      <c r="AV68" s="1"/>
      <c r="AW68" s="1"/>
      <c r="AX68" s="1"/>
      <c r="AY68" s="1"/>
      <c r="AZ68" s="1"/>
      <c r="BA68" s="1"/>
      <c r="BB68" s="1"/>
    </row>
    <row r="69" spans="1:5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8"/>
      <c r="AG69" s="28"/>
      <c r="AH69" s="28"/>
      <c r="AI69" s="28"/>
      <c r="AJ69" s="28"/>
      <c r="AK69" s="28"/>
      <c r="AL69" s="13"/>
      <c r="AM69" s="13"/>
      <c r="AN69" s="28"/>
      <c r="AO69" s="28"/>
      <c r="AP69" s="28"/>
      <c r="AQ69" s="28"/>
      <c r="AR69" s="28"/>
      <c r="AS69" s="28"/>
      <c r="AT69" s="28"/>
      <c r="AU69" s="28"/>
      <c r="AV69" s="1"/>
      <c r="AW69" s="1"/>
      <c r="AX69" s="1"/>
      <c r="AY69" s="1"/>
      <c r="AZ69" s="1"/>
      <c r="BA69" s="1"/>
      <c r="BB69" s="1"/>
    </row>
    <row r="70" spans="1:5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8"/>
      <c r="AG70" s="28"/>
      <c r="AH70" s="28"/>
      <c r="AI70" s="28"/>
      <c r="AJ70" s="28"/>
      <c r="AK70" s="28"/>
      <c r="AL70" s="13"/>
      <c r="AM70" s="13"/>
      <c r="AN70" s="28"/>
      <c r="AO70" s="28"/>
      <c r="AP70" s="28"/>
      <c r="AQ70" s="28"/>
      <c r="AR70" s="28"/>
      <c r="AS70" s="28"/>
      <c r="AT70" s="28"/>
      <c r="AU70" s="28"/>
      <c r="AV70" s="1"/>
      <c r="AW70" s="1"/>
      <c r="AX70" s="1"/>
      <c r="AY70" s="1"/>
      <c r="AZ70" s="1"/>
      <c r="BA70" s="1"/>
      <c r="BB70" s="1"/>
    </row>
    <row r="71" spans="1:5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8"/>
      <c r="AG71" s="28"/>
      <c r="AH71" s="28"/>
      <c r="AI71" s="28"/>
      <c r="AJ71" s="28"/>
      <c r="AK71" s="28"/>
      <c r="AL71" s="13"/>
      <c r="AM71" s="13"/>
      <c r="AN71" s="28"/>
      <c r="AO71" s="28"/>
      <c r="AP71" s="28"/>
      <c r="AQ71" s="28"/>
      <c r="AR71" s="28"/>
      <c r="AS71" s="28"/>
      <c r="AT71" s="28"/>
      <c r="AU71" s="28"/>
      <c r="AV71" s="1"/>
      <c r="AW71" s="1"/>
      <c r="AX71" s="1"/>
      <c r="AY71" s="1"/>
      <c r="AZ71" s="1"/>
      <c r="BA71" s="1"/>
      <c r="BB71" s="1"/>
    </row>
    <row r="72" spans="1:5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8"/>
      <c r="AG72" s="28"/>
      <c r="AH72" s="28"/>
      <c r="AI72" s="28"/>
      <c r="AJ72" s="28"/>
      <c r="AK72" s="28"/>
      <c r="AL72" s="13"/>
      <c r="AM72" s="13"/>
      <c r="AN72" s="28"/>
      <c r="AO72" s="28"/>
      <c r="AP72" s="28"/>
      <c r="AQ72" s="28"/>
      <c r="AR72" s="28"/>
      <c r="AS72" s="28"/>
      <c r="AT72" s="28"/>
      <c r="AU72" s="28"/>
      <c r="AV72" s="1"/>
      <c r="AW72" s="1"/>
      <c r="AX72" s="1"/>
      <c r="AY72" s="1"/>
      <c r="AZ72" s="1"/>
      <c r="BA72" s="1"/>
      <c r="BB72" s="1"/>
    </row>
    <row r="73" spans="1:5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8"/>
      <c r="AG73" s="28"/>
      <c r="AH73" s="28"/>
      <c r="AI73" s="28"/>
      <c r="AJ73" s="28"/>
      <c r="AK73" s="28"/>
      <c r="AL73" s="13"/>
      <c r="AM73" s="13"/>
      <c r="AN73" s="28"/>
      <c r="AO73" s="28"/>
      <c r="AP73" s="28"/>
      <c r="AQ73" s="28"/>
      <c r="AR73" s="28"/>
      <c r="AS73" s="28"/>
      <c r="AT73" s="28"/>
      <c r="AU73" s="28"/>
      <c r="AV73" s="1"/>
      <c r="AW73" s="1"/>
      <c r="AX73" s="1"/>
      <c r="AY73" s="1"/>
      <c r="AZ73" s="1"/>
      <c r="BA73" s="1"/>
      <c r="BB73" s="1"/>
    </row>
    <row r="74" spans="1:5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8"/>
      <c r="AG74" s="28"/>
      <c r="AH74" s="28"/>
      <c r="AI74" s="28"/>
      <c r="AJ74" s="28"/>
      <c r="AK74" s="28"/>
      <c r="AL74" s="13"/>
      <c r="AM74" s="13"/>
      <c r="AN74" s="28"/>
      <c r="AO74" s="28"/>
      <c r="AP74" s="28"/>
      <c r="AQ74" s="28"/>
      <c r="AR74" s="28"/>
      <c r="AS74" s="28"/>
      <c r="AT74" s="28"/>
      <c r="AU74" s="28"/>
      <c r="AV74" s="1"/>
      <c r="AW74" s="1"/>
      <c r="AX74" s="1"/>
      <c r="AY74" s="1"/>
      <c r="AZ74" s="1"/>
      <c r="BA74" s="1"/>
      <c r="BB74" s="1"/>
    </row>
    <row r="75" spans="1:5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8"/>
      <c r="AG75" s="28"/>
      <c r="AH75" s="28"/>
      <c r="AI75" s="28"/>
      <c r="AJ75" s="28"/>
      <c r="AK75" s="28"/>
      <c r="AL75" s="13"/>
      <c r="AM75" s="13"/>
      <c r="AN75" s="28"/>
      <c r="AO75" s="28"/>
      <c r="AP75" s="28"/>
      <c r="AQ75" s="28"/>
      <c r="AR75" s="28"/>
      <c r="AS75" s="28"/>
      <c r="AT75" s="28"/>
      <c r="AU75" s="28"/>
      <c r="AV75" s="1"/>
      <c r="AW75" s="1"/>
      <c r="AX75" s="1"/>
      <c r="AY75" s="1"/>
      <c r="AZ75" s="1"/>
      <c r="BA75" s="1"/>
      <c r="BB75" s="1"/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8"/>
      <c r="AG76" s="28"/>
      <c r="AH76" s="28"/>
      <c r="AI76" s="28"/>
      <c r="AJ76" s="28"/>
      <c r="AK76" s="28"/>
      <c r="AL76" s="13"/>
      <c r="AM76" s="13"/>
      <c r="AN76" s="28"/>
      <c r="AO76" s="28"/>
      <c r="AP76" s="28"/>
      <c r="AQ76" s="28"/>
      <c r="AR76" s="28"/>
      <c r="AS76" s="28"/>
      <c r="AT76" s="28"/>
      <c r="AU76" s="28"/>
      <c r="AV76" s="1"/>
      <c r="AW76" s="1"/>
      <c r="AX76" s="1"/>
      <c r="AY76" s="1"/>
      <c r="AZ76" s="1"/>
      <c r="BA76" s="1"/>
      <c r="BB76" s="1"/>
    </row>
    <row r="77" spans="1:5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8"/>
      <c r="AG77" s="28"/>
      <c r="AH77" s="28"/>
      <c r="AI77" s="28"/>
      <c r="AJ77" s="28"/>
      <c r="AK77" s="28"/>
      <c r="AL77" s="13"/>
      <c r="AM77" s="13"/>
      <c r="AN77" s="28"/>
      <c r="AO77" s="28"/>
      <c r="AP77" s="28"/>
      <c r="AQ77" s="28"/>
      <c r="AR77" s="28"/>
      <c r="AS77" s="28"/>
      <c r="AT77" s="28"/>
      <c r="AU77" s="28"/>
      <c r="AV77" s="1"/>
      <c r="AW77" s="1"/>
      <c r="AX77" s="1"/>
      <c r="AY77" s="1"/>
      <c r="AZ77" s="1"/>
      <c r="BA77" s="1"/>
      <c r="BB77" s="1"/>
    </row>
    <row r="78" spans="1:5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8"/>
      <c r="AG78" s="28"/>
      <c r="AH78" s="28"/>
      <c r="AI78" s="28"/>
      <c r="AJ78" s="28"/>
      <c r="AK78" s="28"/>
      <c r="AL78" s="13"/>
      <c r="AM78" s="13"/>
      <c r="AN78" s="28"/>
      <c r="AO78" s="28"/>
      <c r="AP78" s="28"/>
      <c r="AQ78" s="28"/>
      <c r="AR78" s="28"/>
      <c r="AS78" s="28"/>
      <c r="AT78" s="28"/>
      <c r="AU78" s="28"/>
      <c r="AV78" s="1"/>
      <c r="AW78" s="1"/>
      <c r="AX78" s="1"/>
      <c r="AY78" s="1"/>
      <c r="AZ78" s="1"/>
      <c r="BA78" s="1"/>
      <c r="BB78" s="1"/>
    </row>
    <row r="79" spans="1:5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8"/>
      <c r="AG79" s="28"/>
      <c r="AH79" s="28"/>
      <c r="AI79" s="28"/>
      <c r="AJ79" s="28"/>
      <c r="AK79" s="28"/>
      <c r="AL79" s="13"/>
      <c r="AM79" s="13"/>
      <c r="AN79" s="28"/>
      <c r="AO79" s="28"/>
      <c r="AP79" s="28"/>
      <c r="AQ79" s="28"/>
      <c r="AR79" s="28"/>
      <c r="AS79" s="28"/>
      <c r="AT79" s="28"/>
      <c r="AU79" s="28"/>
      <c r="AV79" s="1"/>
      <c r="AW79" s="1"/>
      <c r="AX79" s="1"/>
      <c r="AY79" s="1"/>
      <c r="AZ79" s="1"/>
      <c r="BA79" s="1"/>
      <c r="BB79" s="1"/>
    </row>
    <row r="80" spans="1:5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8"/>
      <c r="AG80" s="28"/>
      <c r="AH80" s="28"/>
      <c r="AI80" s="28"/>
      <c r="AJ80" s="28"/>
      <c r="AK80" s="28"/>
      <c r="AL80" s="13"/>
      <c r="AM80" s="13"/>
      <c r="AN80" s="28"/>
      <c r="AO80" s="28"/>
      <c r="AP80" s="28"/>
      <c r="AQ80" s="28"/>
      <c r="AR80" s="28"/>
      <c r="AS80" s="28"/>
      <c r="AT80" s="28"/>
      <c r="AU80" s="28"/>
      <c r="AV80" s="1"/>
      <c r="AW80" s="1"/>
      <c r="AX80" s="1"/>
      <c r="AY80" s="1"/>
      <c r="AZ80" s="1"/>
      <c r="BA80" s="1"/>
      <c r="BB80" s="1"/>
    </row>
    <row r="81" spans="1:5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8"/>
      <c r="AG81" s="28"/>
      <c r="AH81" s="28"/>
      <c r="AI81" s="28"/>
      <c r="AJ81" s="28"/>
      <c r="AK81" s="28"/>
      <c r="AL81" s="13"/>
      <c r="AM81" s="13"/>
      <c r="AN81" s="28"/>
      <c r="AO81" s="28"/>
      <c r="AP81" s="28"/>
      <c r="AQ81" s="28"/>
      <c r="AR81" s="28"/>
      <c r="AS81" s="28"/>
      <c r="AT81" s="28"/>
      <c r="AU81" s="28"/>
      <c r="AV81" s="1"/>
      <c r="AW81" s="1"/>
      <c r="AX81" s="1"/>
      <c r="AY81" s="1"/>
      <c r="AZ81" s="1"/>
      <c r="BA81" s="1"/>
      <c r="BB81" s="1"/>
    </row>
    <row r="82" spans="1:5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8"/>
      <c r="AG82" s="28"/>
      <c r="AH82" s="28"/>
      <c r="AI82" s="28"/>
      <c r="AJ82" s="28"/>
      <c r="AK82" s="28"/>
      <c r="AL82" s="13"/>
      <c r="AM82" s="13"/>
      <c r="AN82" s="28"/>
      <c r="AO82" s="28"/>
      <c r="AP82" s="28"/>
      <c r="AQ82" s="28"/>
      <c r="AR82" s="28"/>
      <c r="AS82" s="28"/>
      <c r="AT82" s="28"/>
      <c r="AU82" s="28"/>
      <c r="AV82" s="1"/>
      <c r="AW82" s="1"/>
      <c r="AX82" s="1"/>
      <c r="AY82" s="1"/>
      <c r="AZ82" s="1"/>
      <c r="BA82" s="1"/>
      <c r="BB82" s="1"/>
    </row>
    <row r="83" spans="1:5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8"/>
      <c r="AG83" s="28"/>
      <c r="AH83" s="28"/>
      <c r="AI83" s="28"/>
      <c r="AJ83" s="28"/>
      <c r="AK83" s="28"/>
      <c r="AL83" s="13"/>
      <c r="AM83" s="13"/>
      <c r="AN83" s="28"/>
      <c r="AO83" s="28"/>
      <c r="AP83" s="28"/>
      <c r="AQ83" s="28"/>
      <c r="AR83" s="28"/>
      <c r="AS83" s="28"/>
      <c r="AT83" s="28"/>
      <c r="AU83" s="28"/>
      <c r="AV83" s="1"/>
      <c r="AW83" s="1"/>
      <c r="AX83" s="1"/>
      <c r="AY83" s="1"/>
      <c r="AZ83" s="1"/>
      <c r="BA83" s="1"/>
      <c r="BB83" s="1"/>
    </row>
    <row r="84" spans="1:5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8"/>
      <c r="AG84" s="28"/>
      <c r="AH84" s="28"/>
      <c r="AI84" s="28"/>
      <c r="AJ84" s="28"/>
      <c r="AK84" s="28"/>
      <c r="AL84" s="13"/>
      <c r="AM84" s="13"/>
      <c r="AN84" s="28"/>
      <c r="AO84" s="28"/>
      <c r="AP84" s="28"/>
      <c r="AQ84" s="28"/>
      <c r="AR84" s="28"/>
      <c r="AS84" s="28"/>
      <c r="AT84" s="28"/>
      <c r="AU84" s="28"/>
      <c r="AV84" s="1"/>
      <c r="AW84" s="1"/>
      <c r="AX84" s="1"/>
      <c r="AY84" s="1"/>
      <c r="AZ84" s="1"/>
      <c r="BA84" s="1"/>
      <c r="BB84" s="1"/>
    </row>
    <row r="85" spans="1:5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8"/>
      <c r="AG85" s="28"/>
      <c r="AH85" s="28"/>
      <c r="AI85" s="28"/>
      <c r="AJ85" s="28"/>
      <c r="AK85" s="28"/>
      <c r="AL85" s="13"/>
      <c r="AM85" s="13"/>
      <c r="AN85" s="28"/>
      <c r="AO85" s="28"/>
      <c r="AP85" s="28"/>
      <c r="AQ85" s="28"/>
      <c r="AR85" s="28"/>
      <c r="AS85" s="28"/>
      <c r="AT85" s="28"/>
      <c r="AU85" s="28"/>
      <c r="AV85" s="1"/>
      <c r="AW85" s="1"/>
      <c r="AX85" s="1"/>
      <c r="AY85" s="1"/>
      <c r="AZ85" s="1"/>
      <c r="BA85" s="1"/>
      <c r="BB85" s="1"/>
    </row>
    <row r="86" spans="1:5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8"/>
      <c r="AG86" s="28"/>
      <c r="AH86" s="28"/>
      <c r="AI86" s="28"/>
      <c r="AJ86" s="28"/>
      <c r="AK86" s="28"/>
      <c r="AL86" s="13"/>
      <c r="AM86" s="13"/>
      <c r="AN86" s="28"/>
      <c r="AO86" s="28"/>
      <c r="AP86" s="28"/>
      <c r="AQ86" s="28"/>
      <c r="AR86" s="28"/>
      <c r="AS86" s="28"/>
      <c r="AT86" s="28"/>
      <c r="AU86" s="28"/>
      <c r="AV86" s="1"/>
      <c r="AW86" s="1"/>
      <c r="AX86" s="1"/>
      <c r="AY86" s="1"/>
      <c r="AZ86" s="1"/>
      <c r="BA86" s="1"/>
      <c r="BB86" s="1"/>
    </row>
    <row r="87" spans="1:5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8"/>
      <c r="AG87" s="28"/>
      <c r="AH87" s="28"/>
      <c r="AI87" s="28"/>
      <c r="AJ87" s="28"/>
      <c r="AK87" s="28"/>
      <c r="AL87" s="13"/>
      <c r="AM87" s="13"/>
      <c r="AN87" s="28"/>
      <c r="AO87" s="28"/>
      <c r="AP87" s="28"/>
      <c r="AQ87" s="28"/>
      <c r="AR87" s="28"/>
      <c r="AS87" s="28"/>
      <c r="AT87" s="28"/>
      <c r="AU87" s="28"/>
      <c r="AV87" s="1"/>
      <c r="AW87" s="1"/>
      <c r="AX87" s="1"/>
      <c r="AY87" s="1"/>
      <c r="AZ87" s="1"/>
      <c r="BA87" s="1"/>
      <c r="BB87" s="1"/>
    </row>
    <row r="88" spans="1:5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8"/>
      <c r="AG88" s="28"/>
      <c r="AH88" s="28"/>
      <c r="AI88" s="28"/>
      <c r="AJ88" s="28"/>
      <c r="AK88" s="28"/>
      <c r="AL88" s="13"/>
      <c r="AM88" s="13"/>
      <c r="AN88" s="28"/>
      <c r="AO88" s="28"/>
      <c r="AP88" s="28"/>
      <c r="AQ88" s="28"/>
      <c r="AR88" s="28"/>
      <c r="AS88" s="28"/>
      <c r="AT88" s="28"/>
      <c r="AU88" s="28"/>
      <c r="AV88" s="1"/>
      <c r="AW88" s="1"/>
      <c r="AX88" s="1"/>
      <c r="AY88" s="1"/>
      <c r="AZ88" s="1"/>
      <c r="BA88" s="1"/>
      <c r="BB88" s="1"/>
    </row>
    <row r="89" spans="1:5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8"/>
      <c r="AG89" s="28"/>
      <c r="AH89" s="28"/>
      <c r="AI89" s="28"/>
      <c r="AJ89" s="28"/>
      <c r="AK89" s="28"/>
      <c r="AL89" s="13"/>
      <c r="AM89" s="13"/>
      <c r="AN89" s="28"/>
      <c r="AO89" s="28"/>
      <c r="AP89" s="28"/>
      <c r="AQ89" s="28"/>
      <c r="AR89" s="28"/>
      <c r="AS89" s="28"/>
      <c r="AT89" s="28"/>
      <c r="AU89" s="28"/>
      <c r="AV89" s="1"/>
      <c r="AW89" s="1"/>
      <c r="AX89" s="1"/>
      <c r="AY89" s="1"/>
      <c r="AZ89" s="1"/>
      <c r="BA89" s="1"/>
      <c r="BB89" s="1"/>
    </row>
    <row r="90" spans="1:5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8"/>
      <c r="AG90" s="28"/>
      <c r="AH90" s="28"/>
      <c r="AI90" s="28"/>
      <c r="AJ90" s="28"/>
      <c r="AK90" s="28"/>
      <c r="AL90" s="13"/>
      <c r="AM90" s="13"/>
      <c r="AN90" s="28"/>
      <c r="AO90" s="28"/>
      <c r="AP90" s="28"/>
      <c r="AQ90" s="28"/>
      <c r="AR90" s="28"/>
      <c r="AS90" s="28"/>
      <c r="AT90" s="28"/>
      <c r="AU90" s="28"/>
      <c r="AV90" s="1"/>
      <c r="AW90" s="1"/>
      <c r="AX90" s="1"/>
      <c r="AY90" s="1"/>
      <c r="AZ90" s="1"/>
      <c r="BA90" s="1"/>
      <c r="BB90" s="1"/>
    </row>
    <row r="91" spans="1:5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8"/>
      <c r="AG91" s="28"/>
      <c r="AH91" s="28"/>
      <c r="AI91" s="28"/>
      <c r="AJ91" s="28"/>
      <c r="AK91" s="28"/>
      <c r="AL91" s="13"/>
      <c r="AM91" s="13"/>
      <c r="AN91" s="28"/>
      <c r="AO91" s="28"/>
      <c r="AP91" s="28"/>
      <c r="AQ91" s="28"/>
      <c r="AR91" s="28"/>
      <c r="AS91" s="28"/>
      <c r="AT91" s="28"/>
      <c r="AU91" s="28"/>
      <c r="AV91" s="1"/>
      <c r="AW91" s="1"/>
      <c r="AX91" s="1"/>
      <c r="AY91" s="1"/>
      <c r="AZ91" s="1"/>
      <c r="BA91" s="1"/>
      <c r="BB91" s="1"/>
    </row>
    <row r="92" spans="1:5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8"/>
      <c r="AG92" s="28"/>
      <c r="AH92" s="28"/>
      <c r="AI92" s="28"/>
      <c r="AJ92" s="28"/>
      <c r="AK92" s="28"/>
      <c r="AL92" s="13"/>
      <c r="AM92" s="13"/>
      <c r="AN92" s="28"/>
      <c r="AO92" s="28"/>
      <c r="AP92" s="28"/>
      <c r="AQ92" s="28"/>
      <c r="AR92" s="28"/>
      <c r="AS92" s="28"/>
      <c r="AT92" s="28"/>
      <c r="AU92" s="28"/>
      <c r="AV92" s="1"/>
      <c r="AW92" s="1"/>
      <c r="AX92" s="1"/>
      <c r="AY92" s="1"/>
      <c r="AZ92" s="1"/>
      <c r="BA92" s="1"/>
      <c r="BB92" s="1"/>
    </row>
    <row r="93" spans="1:5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8"/>
      <c r="AG93" s="28"/>
      <c r="AH93" s="28"/>
      <c r="AI93" s="28"/>
      <c r="AJ93" s="28"/>
      <c r="AK93" s="28"/>
      <c r="AL93" s="13"/>
      <c r="AM93" s="13"/>
      <c r="AN93" s="28"/>
      <c r="AO93" s="28"/>
      <c r="AP93" s="28"/>
      <c r="AQ93" s="28"/>
      <c r="AR93" s="28"/>
      <c r="AS93" s="28"/>
      <c r="AT93" s="28"/>
      <c r="AU93" s="28"/>
      <c r="AV93" s="1"/>
      <c r="AW93" s="1"/>
      <c r="AX93" s="1"/>
      <c r="AY93" s="1"/>
      <c r="AZ93" s="1"/>
      <c r="BA93" s="1"/>
      <c r="BB93" s="1"/>
    </row>
    <row r="94" spans="1:5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8"/>
      <c r="AG94" s="28"/>
      <c r="AH94" s="28"/>
      <c r="AI94" s="28"/>
      <c r="AJ94" s="28"/>
      <c r="AK94" s="28"/>
      <c r="AL94" s="13"/>
      <c r="AM94" s="13"/>
      <c r="AN94" s="28"/>
      <c r="AO94" s="28"/>
      <c r="AP94" s="28"/>
      <c r="AQ94" s="28"/>
      <c r="AR94" s="28"/>
      <c r="AS94" s="28"/>
      <c r="AT94" s="28"/>
      <c r="AU94" s="28"/>
      <c r="AV94" s="1"/>
      <c r="AW94" s="1"/>
      <c r="AX94" s="1"/>
      <c r="AY94" s="1"/>
      <c r="AZ94" s="1"/>
      <c r="BA94" s="1"/>
      <c r="BB94" s="1"/>
    </row>
    <row r="95" spans="1:5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8"/>
      <c r="AG95" s="28"/>
      <c r="AH95" s="28"/>
      <c r="AI95" s="28"/>
      <c r="AJ95" s="28"/>
      <c r="AK95" s="28"/>
      <c r="AL95" s="13"/>
      <c r="AM95" s="13"/>
      <c r="AN95" s="28"/>
      <c r="AO95" s="28"/>
      <c r="AP95" s="28"/>
      <c r="AQ95" s="28"/>
      <c r="AR95" s="28"/>
      <c r="AS95" s="28"/>
      <c r="AT95" s="28"/>
      <c r="AU95" s="28"/>
      <c r="AV95" s="1"/>
      <c r="AW95" s="1"/>
      <c r="AX95" s="1"/>
      <c r="AY95" s="1"/>
      <c r="AZ95" s="1"/>
      <c r="BA95" s="1"/>
      <c r="BB95" s="1"/>
    </row>
    <row r="96" spans="1:5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8"/>
      <c r="AG96" s="28"/>
      <c r="AH96" s="28"/>
      <c r="AI96" s="28"/>
      <c r="AJ96" s="28"/>
      <c r="AK96" s="28"/>
      <c r="AL96" s="13"/>
      <c r="AM96" s="13"/>
      <c r="AN96" s="28"/>
      <c r="AO96" s="28"/>
      <c r="AP96" s="28"/>
      <c r="AQ96" s="28"/>
      <c r="AR96" s="28"/>
      <c r="AS96" s="28"/>
      <c r="AT96" s="28"/>
      <c r="AU96" s="28"/>
      <c r="AV96" s="1"/>
      <c r="AW96" s="1"/>
      <c r="AX96" s="1"/>
      <c r="AY96" s="1"/>
      <c r="AZ96" s="1"/>
      <c r="BA96" s="1"/>
      <c r="BB96" s="1"/>
    </row>
    <row r="97" spans="1:5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8"/>
      <c r="AG97" s="28"/>
      <c r="AH97" s="28"/>
      <c r="AI97" s="28"/>
      <c r="AJ97" s="28"/>
      <c r="AK97" s="28"/>
      <c r="AL97" s="13"/>
      <c r="AM97" s="13"/>
      <c r="AN97" s="28"/>
      <c r="AO97" s="28"/>
      <c r="AP97" s="28"/>
      <c r="AQ97" s="28"/>
      <c r="AR97" s="28"/>
      <c r="AS97" s="28"/>
      <c r="AT97" s="28"/>
      <c r="AU97" s="28"/>
      <c r="AV97" s="1"/>
      <c r="AW97" s="1"/>
      <c r="AX97" s="1"/>
      <c r="AY97" s="1"/>
      <c r="AZ97" s="1"/>
      <c r="BA97" s="1"/>
      <c r="BB97" s="1"/>
    </row>
    <row r="98" spans="1:5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AC98" s="1"/>
      <c r="AD98" s="1"/>
      <c r="AE98" s="1"/>
      <c r="AF98" s="28"/>
      <c r="AG98" s="28"/>
      <c r="AH98" s="28"/>
      <c r="AI98" s="28"/>
      <c r="AJ98" s="28"/>
      <c r="AK98" s="28"/>
      <c r="AL98" s="13"/>
      <c r="AM98" s="13"/>
      <c r="AN98" s="28"/>
      <c r="AO98" s="28"/>
      <c r="AP98" s="28"/>
      <c r="AQ98" s="28"/>
      <c r="AR98" s="28"/>
      <c r="AS98" s="28"/>
      <c r="AT98" s="28"/>
      <c r="AU98" s="28"/>
      <c r="AV98" s="1"/>
      <c r="AW98" s="1"/>
      <c r="AX98" s="1"/>
      <c r="AY98" s="1"/>
      <c r="AZ98" s="1"/>
      <c r="BA98" s="1"/>
      <c r="BB98" s="1"/>
    </row>
    <row r="99" spans="1:5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AC99" s="1"/>
      <c r="AD99" s="1"/>
      <c r="AE99" s="1"/>
      <c r="AF99" s="28"/>
      <c r="AG99" s="28"/>
      <c r="AH99" s="28"/>
      <c r="AI99" s="28"/>
      <c r="AJ99" s="28"/>
      <c r="AK99" s="28"/>
      <c r="AL99" s="13"/>
      <c r="AM99" s="13"/>
      <c r="AN99" s="28"/>
      <c r="AO99" s="28"/>
      <c r="AP99" s="28"/>
      <c r="AQ99" s="28"/>
      <c r="AR99" s="28"/>
      <c r="AS99" s="28"/>
      <c r="AT99" s="28"/>
      <c r="AU99" s="28"/>
      <c r="AV99" s="1"/>
      <c r="AW99" s="1"/>
      <c r="AX99" s="1"/>
      <c r="AY99" s="1"/>
      <c r="AZ99" s="1"/>
      <c r="BA99" s="1"/>
      <c r="BB99" s="1"/>
    </row>
    <row r="100" spans="1:5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AC100" s="1"/>
      <c r="AD100" s="1"/>
      <c r="AE100" s="1"/>
      <c r="AF100" s="28"/>
      <c r="AG100" s="28"/>
      <c r="AH100" s="28"/>
      <c r="AI100" s="28"/>
      <c r="AJ100" s="28"/>
      <c r="AK100" s="28"/>
      <c r="AL100" s="13"/>
      <c r="AM100" s="13"/>
      <c r="AN100" s="28"/>
      <c r="AO100" s="28"/>
      <c r="AP100" s="28"/>
      <c r="AQ100" s="28"/>
      <c r="AR100" s="28"/>
      <c r="AS100" s="28"/>
      <c r="AT100" s="28"/>
      <c r="AU100" s="28"/>
      <c r="AV100" s="1"/>
      <c r="AW100" s="1"/>
      <c r="AX100" s="1"/>
      <c r="AY100" s="1"/>
      <c r="AZ100" s="1"/>
      <c r="BA100" s="1"/>
      <c r="BB100" s="1"/>
    </row>
    <row r="101" spans="1:54" x14ac:dyDescent="0.25">
      <c r="A101" s="1"/>
    </row>
  </sheetData>
  <mergeCells count="8">
    <mergeCell ref="W30:Y31"/>
    <mergeCell ref="B21:D24"/>
    <mergeCell ref="W2:AB3"/>
    <mergeCell ref="W4:AB4"/>
    <mergeCell ref="W22:AB23"/>
    <mergeCell ref="X10:AA10"/>
    <mergeCell ref="Z19:AA19"/>
    <mergeCell ref="X25:Z27"/>
  </mergeCells>
  <conditionalFormatting sqref="S8:S11">
    <cfRule type="iconSet" priority="111">
      <iconSet>
        <cfvo type="percent" val="0"/>
        <cfvo type="percent" val="33"/>
        <cfvo type="percent" val="67"/>
      </iconSet>
    </cfRule>
  </conditionalFormatting>
  <conditionalFormatting sqref="L14">
    <cfRule type="iconSet" priority="110">
      <iconSet>
        <cfvo type="percent" val="0"/>
        <cfvo type="percent" val="33"/>
        <cfvo type="percent" val="67"/>
      </iconSet>
    </cfRule>
  </conditionalFormatting>
  <conditionalFormatting sqref="K19">
    <cfRule type="iconSet" priority="109">
      <iconSet>
        <cfvo type="percent" val="0"/>
        <cfvo type="percent" val="33"/>
        <cfvo type="percent" val="67"/>
      </iconSet>
    </cfRule>
  </conditionalFormatting>
  <conditionalFormatting sqref="M24">
    <cfRule type="iconSet" priority="108">
      <iconSet>
        <cfvo type="percent" val="0"/>
        <cfvo type="percent" val="33"/>
        <cfvo type="percent" val="67"/>
      </iconSet>
    </cfRule>
  </conditionalFormatting>
  <conditionalFormatting sqref="K23">
    <cfRule type="iconSet" priority="107">
      <iconSet>
        <cfvo type="percent" val="0"/>
        <cfvo type="percent" val="33"/>
        <cfvo type="percent" val="67"/>
      </iconSet>
    </cfRule>
  </conditionalFormatting>
  <conditionalFormatting sqref="M19">
    <cfRule type="iconSet" priority="106">
      <iconSet>
        <cfvo type="percent" val="0"/>
        <cfvo type="percent" val="33"/>
        <cfvo type="percent" val="67"/>
      </iconSet>
    </cfRule>
  </conditionalFormatting>
  <conditionalFormatting sqref="M16">
    <cfRule type="iconSet" priority="105">
      <iconSet>
        <cfvo type="percent" val="0"/>
        <cfvo type="percent" val="33"/>
        <cfvo type="percent" val="67"/>
      </iconSet>
    </cfRule>
  </conditionalFormatting>
  <conditionalFormatting sqref="M12">
    <cfRule type="iconSet" priority="104">
      <iconSet>
        <cfvo type="percent" val="0"/>
        <cfvo type="percent" val="33"/>
        <cfvo type="percent" val="67"/>
      </iconSet>
    </cfRule>
  </conditionalFormatting>
  <conditionalFormatting sqref="O23">
    <cfRule type="iconSet" priority="103">
      <iconSet>
        <cfvo type="percent" val="0"/>
        <cfvo type="percent" val="33"/>
        <cfvo type="percent" val="67"/>
      </iconSet>
    </cfRule>
  </conditionalFormatting>
  <conditionalFormatting sqref="J27">
    <cfRule type="iconSet" priority="102">
      <iconSet>
        <cfvo type="percent" val="0"/>
        <cfvo type="percent" val="33"/>
        <cfvo type="percent" val="67"/>
      </iconSet>
    </cfRule>
  </conditionalFormatting>
  <conditionalFormatting sqref="J23">
    <cfRule type="iconSet" priority="101">
      <iconSet>
        <cfvo type="percent" val="0"/>
        <cfvo type="percent" val="33"/>
        <cfvo type="percent" val="67"/>
      </iconSet>
    </cfRule>
  </conditionalFormatting>
  <conditionalFormatting sqref="K22">
    <cfRule type="iconSet" priority="100">
      <iconSet>
        <cfvo type="percent" val="0"/>
        <cfvo type="percent" val="33"/>
        <cfvo type="percent" val="67"/>
      </iconSet>
    </cfRule>
  </conditionalFormatting>
  <conditionalFormatting sqref="M12 K22 L14 M16 M19 K19 J23 M24 J27">
    <cfRule type="iconSet" priority="99">
      <iconSet>
        <cfvo type="percent" val="0"/>
        <cfvo type="percent" val="33"/>
        <cfvo type="percent" val="67"/>
      </iconSet>
    </cfRule>
  </conditionalFormatting>
  <conditionalFormatting sqref="K11">
    <cfRule type="iconSet" priority="98">
      <iconSet>
        <cfvo type="percent" val="0"/>
        <cfvo type="percent" val="33"/>
        <cfvo type="percent" val="67"/>
      </iconSet>
    </cfRule>
  </conditionalFormatting>
  <conditionalFormatting sqref="J14">
    <cfRule type="iconSet" priority="96">
      <iconSet>
        <cfvo type="percent" val="0"/>
        <cfvo type="percent" val="33"/>
        <cfvo type="percent" val="67"/>
      </iconSet>
    </cfRule>
  </conditionalFormatting>
  <conditionalFormatting sqref="K15">
    <cfRule type="iconSet" priority="94">
      <iconSet>
        <cfvo type="percent" val="0"/>
        <cfvo type="percent" val="33"/>
        <cfvo type="percent" val="67"/>
      </iconSet>
    </cfRule>
  </conditionalFormatting>
  <conditionalFormatting sqref="I17">
    <cfRule type="iconSet" priority="92">
      <iconSet>
        <cfvo type="percent" val="0"/>
        <cfvo type="percent" val="33"/>
        <cfvo type="percent" val="67"/>
      </iconSet>
    </cfRule>
  </conditionalFormatting>
  <conditionalFormatting sqref="N21">
    <cfRule type="iconSet" priority="90">
      <iconSet>
        <cfvo type="percent" val="0"/>
        <cfvo type="percent" val="33"/>
        <cfvo type="percent" val="67"/>
      </iconSet>
    </cfRule>
  </conditionalFormatting>
  <conditionalFormatting sqref="L22">
    <cfRule type="iconSet" priority="88">
      <iconSet>
        <cfvo type="percent" val="0"/>
        <cfvo type="percent" val="33"/>
        <cfvo type="percent" val="67"/>
      </iconSet>
    </cfRule>
  </conditionalFormatting>
  <conditionalFormatting sqref="I20">
    <cfRule type="iconSet" priority="86">
      <iconSet>
        <cfvo type="percent" val="0"/>
        <cfvo type="percent" val="33"/>
        <cfvo type="percent" val="67"/>
      </iconSet>
    </cfRule>
  </conditionalFormatting>
  <conditionalFormatting sqref="H23">
    <cfRule type="iconSet" priority="84">
      <iconSet>
        <cfvo type="percent" val="0"/>
        <cfvo type="percent" val="33"/>
        <cfvo type="percent" val="67"/>
      </iconSet>
    </cfRule>
  </conditionalFormatting>
  <conditionalFormatting sqref="G26">
    <cfRule type="iconSet" priority="82">
      <iconSet>
        <cfvo type="percent" val="0"/>
        <cfvo type="percent" val="33"/>
        <cfvo type="percent" val="67"/>
      </iconSet>
    </cfRule>
  </conditionalFormatting>
  <conditionalFormatting sqref="O16">
    <cfRule type="iconSet" priority="80">
      <iconSet>
        <cfvo type="percent" val="0"/>
        <cfvo type="percent" val="33"/>
        <cfvo type="percent" val="67"/>
      </iconSet>
    </cfRule>
  </conditionalFormatting>
  <conditionalFormatting sqref="P21">
    <cfRule type="iconSet" priority="78">
      <iconSet>
        <cfvo type="percent" val="0"/>
        <cfvo type="percent" val="33"/>
        <cfvo type="percent" val="67"/>
      </iconSet>
    </cfRule>
  </conditionalFormatting>
  <conditionalFormatting sqref="Q25">
    <cfRule type="iconSet" priority="76">
      <iconSet>
        <cfvo type="percent" val="0"/>
        <cfvo type="percent" val="33"/>
        <cfvo type="percent" val="67"/>
      </iconSet>
    </cfRule>
  </conditionalFormatting>
  <conditionalFormatting sqref="O27">
    <cfRule type="iconSet" priority="74">
      <iconSet>
        <cfvo type="percent" val="0"/>
        <cfvo type="percent" val="33"/>
        <cfvo type="percent" val="67"/>
      </iconSet>
    </cfRule>
  </conditionalFormatting>
  <conditionalFormatting sqref="L26">
    <cfRule type="iconSet" priority="72">
      <iconSet>
        <cfvo type="percent" val="0"/>
        <cfvo type="percent" val="33"/>
        <cfvo type="percent" val="67"/>
      </iconSet>
    </cfRule>
  </conditionalFormatting>
  <conditionalFormatting sqref="N18">
    <cfRule type="iconSet" priority="70">
      <iconSet>
        <cfvo type="percent" val="0"/>
        <cfvo type="percent" val="33"/>
        <cfvo type="percent" val="67"/>
      </iconSet>
    </cfRule>
  </conditionalFormatting>
  <conditionalFormatting sqref="N14">
    <cfRule type="iconSet" priority="68">
      <iconSet>
        <cfvo type="percent" val="0"/>
        <cfvo type="percent" val="33"/>
        <cfvo type="percent" val="67"/>
      </iconSet>
    </cfRule>
  </conditionalFormatting>
  <conditionalFormatting sqref="J22">
    <cfRule type="iconSet" priority="66">
      <iconSet>
        <cfvo type="percent" val="0"/>
        <cfvo type="percent" val="33"/>
        <cfvo type="percent" val="67"/>
      </iconSet>
    </cfRule>
  </conditionalFormatting>
  <conditionalFormatting sqref="K25">
    <cfRule type="iconSet" priority="64">
      <iconSet>
        <cfvo type="percent" val="0"/>
        <cfvo type="percent" val="33"/>
        <cfvo type="percent" val="67"/>
      </iconSet>
    </cfRule>
  </conditionalFormatting>
  <conditionalFormatting sqref="L27">
    <cfRule type="iconSet" priority="62">
      <iconSet>
        <cfvo type="percent" val="0"/>
        <cfvo type="percent" val="33"/>
        <cfvo type="percent" val="67"/>
      </iconSet>
    </cfRule>
  </conditionalFormatting>
  <conditionalFormatting sqref="R26">
    <cfRule type="iconSet" priority="60">
      <iconSet>
        <cfvo type="percent" val="0"/>
        <cfvo type="percent" val="33"/>
        <cfvo type="percent" val="67"/>
      </iconSet>
    </cfRule>
  </conditionalFormatting>
  <conditionalFormatting sqref="W10">
    <cfRule type="iconSet" priority="27">
      <iconSet>
        <cfvo type="percent" val="0"/>
        <cfvo type="percent" val="33"/>
        <cfvo type="percent" val="67"/>
      </iconSet>
    </cfRule>
  </conditionalFormatting>
  <conditionalFormatting sqref="W11">
    <cfRule type="iconSet" priority="26">
      <iconSet>
        <cfvo type="percent" val="0"/>
        <cfvo type="percent" val="33"/>
        <cfvo type="percent" val="67"/>
      </iconSet>
    </cfRule>
  </conditionalFormatting>
  <conditionalFormatting sqref="W12">
    <cfRule type="iconSet" priority="25">
      <iconSet>
        <cfvo type="percent" val="0"/>
        <cfvo type="percent" val="33"/>
        <cfvo type="percent" val="67"/>
      </iconSet>
    </cfRule>
  </conditionalFormatting>
  <conditionalFormatting sqref="W10:W12">
    <cfRule type="iconSet" priority="24">
      <iconSet>
        <cfvo type="percent" val="0"/>
        <cfvo type="percent" val="33"/>
        <cfvo type="percent" val="67"/>
      </iconSet>
    </cfRule>
  </conditionalFormatting>
  <conditionalFormatting sqref="H11:S28">
    <cfRule type="iconSet" priority="23">
      <iconSet>
        <cfvo type="percent" val="0"/>
        <cfvo type="percent" val="33"/>
        <cfvo type="percent" val="67"/>
      </iconSet>
    </cfRule>
  </conditionalFormatting>
  <conditionalFormatting sqref="Z19:AA19">
    <cfRule type="expression" dxfId="16" priority="10">
      <formula>$X$19=0</formula>
    </cfRule>
    <cfRule type="expression" dxfId="15" priority="11">
      <formula>$X$19=1</formula>
    </cfRule>
    <cfRule type="expression" dxfId="14" priority="12">
      <formula>$X$19=2</formula>
    </cfRule>
    <cfRule type="expression" dxfId="13" priority="13">
      <formula>$X$19=3</formula>
    </cfRule>
    <cfRule type="expression" dxfId="12" priority="14">
      <formula>$X$19=4</formula>
    </cfRule>
    <cfRule type="expression" dxfId="11" priority="15">
      <formula>$X$19=5</formula>
    </cfRule>
    <cfRule type="expression" dxfId="10" priority="16">
      <formula>$X$19=6</formula>
    </cfRule>
    <cfRule type="expression" dxfId="9" priority="17">
      <formula>$X$19=7</formula>
    </cfRule>
    <cfRule type="expression" dxfId="8" priority="18">
      <formula>$X$19=8</formula>
    </cfRule>
    <cfRule type="expression" dxfId="7" priority="19">
      <formula>$X$19=9</formula>
    </cfRule>
    <cfRule type="expression" dxfId="6" priority="20">
      <formula>$X$19=10</formula>
    </cfRule>
    <cfRule type="expression" dxfId="5" priority="21">
      <formula>$X$19=11</formula>
    </cfRule>
    <cfRule type="expression" dxfId="4" priority="22">
      <formula>$X$19=12</formula>
    </cfRule>
  </conditionalFormatting>
  <conditionalFormatting sqref="J17">
    <cfRule type="iconSet" priority="9">
      <iconSet>
        <cfvo type="percent" val="0"/>
        <cfvo type="percent" val="33"/>
        <cfvo type="percent" val="67"/>
      </iconSet>
    </cfRule>
  </conditionalFormatting>
  <conditionalFormatting sqref="J21">
    <cfRule type="iconSet" priority="8">
      <iconSet>
        <cfvo type="percent" val="0"/>
        <cfvo type="percent" val="33"/>
        <cfvo type="percent" val="67"/>
      </iconSet>
    </cfRule>
  </conditionalFormatting>
  <conditionalFormatting sqref="I24">
    <cfRule type="iconSet" priority="7">
      <iconSet>
        <cfvo type="percent" val="0"/>
        <cfvo type="percent" val="33"/>
        <cfvo type="percent" val="67"/>
      </iconSet>
    </cfRule>
  </conditionalFormatting>
  <conditionalFormatting sqref="I24">
    <cfRule type="iconSet" priority="6">
      <iconSet>
        <cfvo type="percent" val="0"/>
        <cfvo type="percent" val="33"/>
        <cfvo type="percent" val="67"/>
      </iconSet>
    </cfRule>
  </conditionalFormatting>
  <conditionalFormatting sqref="P24">
    <cfRule type="iconSet" priority="5">
      <iconSet>
        <cfvo type="percent" val="0"/>
        <cfvo type="percent" val="33"/>
        <cfvo type="percent" val="67"/>
      </iconSet>
    </cfRule>
  </conditionalFormatting>
  <conditionalFormatting sqref="K15">
    <cfRule type="iconSet" priority="4">
      <iconSet>
        <cfvo type="percent" val="0"/>
        <cfvo type="percent" val="33"/>
        <cfvo type="percent" val="67"/>
      </iconSet>
    </cfRule>
  </conditionalFormatting>
  <conditionalFormatting sqref="J18">
    <cfRule type="iconSet" priority="3">
      <iconSet>
        <cfvo type="percent" val="0"/>
        <cfvo type="percent" val="33"/>
        <cfvo type="percent" val="67"/>
      </iconSet>
    </cfRule>
  </conditionalFormatting>
  <conditionalFormatting sqref="J18">
    <cfRule type="iconSet" priority="2">
      <iconSet>
        <cfvo type="percent" val="0"/>
        <cfvo type="percent" val="33"/>
        <cfvo type="percent" val="67"/>
      </iconSet>
    </cfRule>
  </conditionalFormatting>
  <conditionalFormatting sqref="H11:T25">
    <cfRule type="iconSet" priority="1">
      <iconSet>
        <cfvo type="percent" val="0"/>
        <cfvo type="percent" val="33"/>
        <cfvo type="percent" val="67"/>
      </iconSet>
    </cfRule>
  </conditionalFormatting>
  <hyperlinks>
    <hyperlink ref="B31" r:id="rId1"/>
    <hyperlink ref="B32" r:id="rId2"/>
    <hyperlink ref="B21:D24" r:id="rId3" display="Visit the Cintellis University website to learn about the techniques used in this worksheet"/>
  </hyperlinks>
  <pageMargins left="0.7" right="0.7" top="0.75" bottom="0.75" header="0.3" footer="0.3"/>
  <pageSetup paperSize="9" orientation="portrait" verticalDpi="0" r:id="rId4"/>
  <ignoredErrors>
    <ignoredError sqref="AO9:AO16 AH16 AH24" formula="1"/>
  </ignoredError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22</xdr:col>
                    <xdr:colOff>266700</xdr:colOff>
                    <xdr:row>10</xdr:row>
                    <xdr:rowOff>171450</xdr:rowOff>
                  </from>
                  <to>
                    <xdr:col>24</xdr:col>
                    <xdr:colOff>400050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Scroll Bar 5">
              <controlPr defaultSize="0" autoPict="0">
                <anchor moveWithCells="1">
                  <from>
                    <xdr:col>23</xdr:col>
                    <xdr:colOff>19050</xdr:colOff>
                    <xdr:row>15</xdr:row>
                    <xdr:rowOff>76200</xdr:rowOff>
                  </from>
                  <to>
                    <xdr:col>26</xdr:col>
                    <xdr:colOff>590550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Spinner 6">
              <controlPr defaultSize="0" autoPict="0">
                <anchor moveWithCells="1" sizeWithCells="1">
                  <from>
                    <xdr:col>26</xdr:col>
                    <xdr:colOff>219075</xdr:colOff>
                    <xdr:row>24</xdr:row>
                    <xdr:rowOff>19050</xdr:rowOff>
                  </from>
                  <to>
                    <xdr:col>27</xdr:col>
                    <xdr:colOff>190500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24</xdr:col>
                    <xdr:colOff>600075</xdr:colOff>
                    <xdr:row>10</xdr:row>
                    <xdr:rowOff>171450</xdr:rowOff>
                  </from>
                  <to>
                    <xdr:col>26</xdr:col>
                    <xdr:colOff>400050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Sheet1</vt:lpstr>
      <vt:lpstr>Add_wind_in_star</vt:lpstr>
      <vt:lpstr>Add_wind_in_tree</vt:lpstr>
      <vt:lpstr>Beaufort_Description</vt:lpstr>
      <vt:lpstr>Beaufort_value</vt:lpstr>
      <vt:lpstr>star_movement</vt:lpstr>
      <vt:lpstr>toggle_wind</vt:lpstr>
      <vt:lpstr>tree_movement</vt:lpstr>
      <vt:lpstr>wind_direction</vt:lpstr>
      <vt:lpstr>wind_tree</vt:lpstr>
      <vt:lpstr>wind_tree_force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Steynen</dc:creator>
  <cp:lastModifiedBy>Christophe Steynen</cp:lastModifiedBy>
  <dcterms:created xsi:type="dcterms:W3CDTF">2015-12-04T12:40:36Z</dcterms:created>
  <dcterms:modified xsi:type="dcterms:W3CDTF">2018-12-18T21:10:52Z</dcterms:modified>
</cp:coreProperties>
</file>